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perty Details" sheetId="1" state="visible" r:id="rId1"/>
    <sheet xmlns:r="http://schemas.openxmlformats.org/officeDocument/2006/relationships" name="Income-Expense Tracking" sheetId="2" state="visible" r:id="rId2"/>
    <sheet xmlns:r="http://schemas.openxmlformats.org/officeDocument/2006/relationships" name="Investment Analysi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&quot;$&quot;#,##0.00"/>
    <numFmt numFmtId="166" formatCode="0.000"/>
  </numFmts>
  <fonts count="8">
    <font>
      <name val="Calibri"/>
      <family val="2"/>
      <color theme="1"/>
      <sz val="11"/>
      <scheme val="minor"/>
    </font>
    <font>
      <name val="Arial"/>
      <b val="1"/>
      <color rgb="001E40AF"/>
      <sz val="12"/>
      <u val="single"/>
    </font>
    <font>
      <name val="Arial"/>
      <b val="1"/>
      <color rgb="001E40AF"/>
      <sz val="16"/>
    </font>
    <font>
      <name val="Arial"/>
      <i val="1"/>
      <color rgb="0010B981"/>
      <sz val="10"/>
    </font>
    <font>
      <name val="Arial"/>
      <b val="1"/>
      <color rgb="00FFFFFF"/>
    </font>
    <font>
      <name val="Arial"/>
      <b val="1"/>
    </font>
    <font>
      <name val="Arial"/>
      <b val="1"/>
      <sz val="12"/>
    </font>
    <font>
      <name val="Arial"/>
      <i val="1"/>
      <sz val="11"/>
    </font>
  </fonts>
  <fills count="7">
    <fill>
      <patternFill/>
    </fill>
    <fill>
      <patternFill patternType="gray125"/>
    </fill>
    <fill>
      <patternFill patternType="solid">
        <fgColor rgb="001E40AF"/>
        <bgColor rgb="001E40AF"/>
      </patternFill>
    </fill>
    <fill>
      <patternFill patternType="solid">
        <fgColor rgb="0010B981"/>
        <bgColor rgb="0010B981"/>
      </patternFill>
    </fill>
    <fill>
      <patternFill patternType="solid">
        <fgColor rgb="00F3F4F6"/>
        <bgColor rgb="00F3F4F6"/>
      </patternFill>
    </fill>
    <fill>
      <patternFill patternType="solid">
        <fgColor rgb="00EF4444"/>
        <bgColor rgb="00EF4444"/>
      </patternFill>
    </fill>
    <fill>
      <patternFill patternType="solid">
        <fgColor rgb="00F0FDF4"/>
        <bgColor rgb="00F0FDF4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0" applyAlignment="1" pivotButton="0" quotePrefix="0" xfId="0">
      <alignment horizontal="left" vertical="center"/>
    </xf>
    <xf numFmtId="0" fontId="5" fillId="0" borderId="0" pivotButton="0" quotePrefix="0" xfId="0"/>
    <xf numFmtId="0" fontId="0" fillId="0" borderId="1" pivotButton="0" quotePrefix="0" xfId="0"/>
    <xf numFmtId="3" fontId="0" fillId="0" borderId="1" pivotButton="0" quotePrefix="0" xfId="0"/>
    <xf numFmtId="1" fontId="0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10" fontId="0" fillId="0" borderId="0" pivotButton="0" quotePrefix="0" xfId="0"/>
    <xf numFmtId="165" fontId="0" fillId="0" borderId="0" pivotButton="0" quotePrefix="0" xfId="0"/>
    <xf numFmtId="165" fontId="4" fillId="3" borderId="0" pivotButton="0" quotePrefix="0" xfId="0"/>
    <xf numFmtId="166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0" fillId="4" borderId="1" pivotButton="0" quotePrefix="0" xfId="0"/>
    <xf numFmtId="165" fontId="0" fillId="4" borderId="1" pivotButton="0" quotePrefix="0" xfId="0"/>
    <xf numFmtId="165" fontId="4" fillId="3" borderId="1" pivotButton="0" quotePrefix="0" xfId="0"/>
    <xf numFmtId="165" fontId="4" fillId="5" borderId="1" pivotButton="0" quotePrefix="0" xfId="0"/>
    <xf numFmtId="165" fontId="6" fillId="0" borderId="1" pivotButton="0" quotePrefix="0" xfId="0"/>
    <xf numFmtId="0" fontId="5" fillId="0" borderId="1" pivotButton="0" quotePrefix="0" xfId="0"/>
    <xf numFmtId="0" fontId="5" fillId="4" borderId="1" pivotButton="0" quotePrefix="0" xfId="0"/>
    <xf numFmtId="10" fontId="0" fillId="4" borderId="1" pivotButton="0" quotePrefix="0" xfId="0"/>
    <xf numFmtId="10" fontId="0" fillId="0" borderId="1" pivotButton="0" quotePrefix="0" xfId="0"/>
    <xf numFmtId="2" fontId="0" fillId="4" borderId="1" pivotButton="0" quotePrefix="0" xfId="0"/>
    <xf numFmtId="2" fontId="0" fillId="0" borderId="1" pivotButton="0" quotePrefix="0" xfId="0"/>
    <xf numFmtId="165" fontId="0" fillId="6" borderId="1" pivotButton="0" quotePrefix="0" xfId="0"/>
    <xf numFmtId="0" fontId="7" fillId="0" borderId="0" pivotButton="0" quotePrefix="0" xfId="0"/>
    <xf numFmtId="165" fontId="5" fillId="0" borderId="1" pivotButton="0" quotePrefix="0" xfId="0"/>
    <xf numFmtId="10" fontId="5" fillId="0" borderId="1" pivotButton="0" quotePrefix="0" xfId="0"/>
  </cellXfs>
  <cellStyles count="1">
    <cellStyle name="Normal" xfId="0" builtinId="0" hidden="0"/>
  </cellStyles>
  <dxfs count="8">
    <dxf>
      <fill>
        <patternFill patternType="solid">
          <fgColor rgb="00D1FAE5"/>
          <bgColor rgb="00D1FAE5"/>
        </patternFill>
      </fill>
    </dxf>
    <dxf>
      <fill>
        <patternFill patternType="solid">
          <fgColor rgb="00FEE2E2"/>
          <bgColor rgb="00FEE2E2"/>
        </patternFill>
      </fill>
    </dxf>
    <dxf>
      <font>
        <name val="Arial"/>
        <b val="1"/>
        <color rgb="00FFFFFF"/>
      </font>
      <fill>
        <patternFill patternType="solid">
          <fgColor rgb="0010B981"/>
          <bgColor rgb="0010B981"/>
        </patternFill>
      </fill>
    </dxf>
    <dxf>
      <font>
        <name val="Arial"/>
        <b val="1"/>
        <color rgb="00FFFFFF"/>
      </font>
      <fill>
        <patternFill patternType="solid">
          <fgColor rgb="00EF4444"/>
          <bgColor rgb="00EF4444"/>
        </patternFill>
      </fill>
    </dxf>
    <dxf>
      <font>
        <b val="1"/>
        <color rgb="00059669"/>
      </font>
      <fill>
        <patternFill patternType="solid">
          <fgColor rgb="00D1FAE5"/>
          <bgColor rgb="00D1FAE5"/>
        </patternFill>
      </fill>
    </dxf>
    <dxf>
      <font>
        <b val="1"/>
        <color rgb="00B91C1C"/>
      </font>
      <fill>
        <patternFill patternType="solid">
          <fgColor rgb="00FEE2E2"/>
          <bgColor rgb="00FEE2E2"/>
        </patternFill>
      </fill>
    </dxf>
    <dxf>
      <font>
        <b val="1"/>
        <color rgb="00059669"/>
      </font>
    </dxf>
    <dxf>
      <font>
        <b val="1"/>
        <color rgb="00B91C1C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Projected Annual Cash Flow (10 Years)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'Investment Analysis'!B43</f>
            </strRef>
          </tx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cat>
            <numRef>
              <f>'Investment Analysis'!$A$44:$A$53</f>
            </numRef>
          </cat>
          <val>
            <numRef>
              <f>'Investment Analysis'!$B$44:$B$53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Year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Annual Cash Flow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Total Equity Growth Over 10 Years</a:t>
            </a:r>
          </a:p>
        </rich>
      </tx>
    </title>
    <plotArea>
      <areaChart>
        <grouping val="stacked"/>
        <ser>
          <idx val="0"/>
          <order val="0"/>
          <tx>
            <strRef>
              <f>'Investment Analysis'!H42</f>
            </strRef>
          </tx>
          <spPr>
            <a:ln xmlns:a="http://schemas.openxmlformats.org/drawingml/2006/main">
              <a:prstDash val="solid"/>
            </a:ln>
          </spPr>
          <cat>
            <numRef>
              <f>'Investment Analysis'!$A$44:$A$53</f>
            </numRef>
          </cat>
          <val>
            <numRef>
              <f>'Investment Analysis'!$H$43:$H$53</f>
            </numRef>
          </val>
        </ser>
        <ser>
          <idx val="1"/>
          <order val="1"/>
          <tx>
            <strRef>
              <f>'Investment Analysis'!I42</f>
            </strRef>
          </tx>
          <spPr>
            <a:ln xmlns:a="http://schemas.openxmlformats.org/drawingml/2006/main">
              <a:prstDash val="solid"/>
            </a:ln>
          </spPr>
          <cat>
            <numRef>
              <f>'Investment Analysis'!$A$44:$A$53</f>
            </numRef>
          </cat>
          <val>
            <numRef>
              <f>'Investment Analysis'!$I$43:$I$53</f>
            </numRef>
          </val>
        </ser>
        <ser>
          <idx val="2"/>
          <order val="2"/>
          <tx>
            <strRef>
              <f>'Investment Analysis'!J42</f>
            </strRef>
          </tx>
          <spPr>
            <a:ln xmlns:a="http://schemas.openxmlformats.org/drawingml/2006/main">
              <a:prstDash val="solid"/>
            </a:ln>
          </spPr>
          <cat>
            <numRef>
              <f>'Investment Analysis'!$A$44:$A$53</f>
            </numRef>
          </cat>
          <val>
            <numRef>
              <f>'Investment Analysis'!$J$43:$J$53</f>
            </numRef>
          </val>
        </ser>
        <axId val="10"/>
        <axId val="100"/>
      </area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Year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Total Equity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72</row>
      <rowOff>0</rowOff>
    </from>
    <ext cx="648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90</row>
      <rowOff>0</rowOff>
    </from>
    <ext cx="648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natune.com/" TargetMode="External" Id="rId1"/></Relationships>
</file>

<file path=xl/worksheets/_rels/sheet2.xml.rels><Relationships xmlns="http://schemas.openxmlformats.org/package/2006/relationships"><Relationship Type="http://schemas.openxmlformats.org/officeDocument/2006/relationships/hyperlink" Target="https://finatune.com/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finatune.com/" TargetMode="External" Id="rId1"/><Relationship Type="http://schemas.openxmlformats.org/officeDocument/2006/relationships/drawing" Target="/xl/drawings/drawing1.xml" Id="rId2"/></Relationships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F50"/>
  <sheetViews>
    <sheetView workbookViewId="0">
      <selection activeCell="A1" sqref="A1"/>
    </sheetView>
  </sheetViews>
  <sheetFormatPr baseColWidth="8" defaultRowHeight="15"/>
  <cols>
    <col width="3" customWidth="1" min="1" max="1"/>
    <col width="45" customWidth="1" min="2" max="2"/>
    <col width="25" customWidth="1" min="3" max="3"/>
    <col width="15" customWidth="1" min="4" max="4"/>
  </cols>
  <sheetData>
    <row r="1">
      <c r="A1" s="1" t="inlineStr">
        <is>
          <t>FINATUNE — finatune.com</t>
        </is>
      </c>
    </row>
    <row r="2">
      <c r="A2" s="2" t="inlineStr">
        <is>
          <t>RENTAL PROPERTY ANALYSIS</t>
        </is>
      </c>
    </row>
    <row r="3">
      <c r="A3" s="3" t="inlineStr">
        <is>
          <t>Fine-tune your finances. Grow your fortune.</t>
        </is>
      </c>
    </row>
    <row r="5">
      <c r="A5" s="4" t="inlineStr">
        <is>
          <t>PROPERTY INFORMATION</t>
        </is>
      </c>
    </row>
    <row r="7">
      <c r="B7" s="5" t="inlineStr">
        <is>
          <t>Property Address:</t>
        </is>
      </c>
      <c r="C7" s="6" t="inlineStr">
        <is>
          <t>123 Elm Street</t>
        </is>
      </c>
    </row>
    <row r="8">
      <c r="B8" s="5" t="inlineStr">
        <is>
          <t>City, State, ZIP:</t>
        </is>
      </c>
      <c r="C8" s="6" t="inlineStr">
        <is>
          <t>Springfield, IL 62701</t>
        </is>
      </c>
    </row>
    <row r="9">
      <c r="B9" s="5" t="inlineStr">
        <is>
          <t>Property Type:</t>
        </is>
      </c>
      <c r="C9" s="6" t="inlineStr">
        <is>
          <t>Single Family</t>
        </is>
      </c>
    </row>
    <row r="10">
      <c r="B10" s="5" t="inlineStr">
        <is>
          <t>Number of Units/Bedrooms:</t>
        </is>
      </c>
      <c r="C10" s="6" t="inlineStr">
        <is>
          <t>3BR</t>
        </is>
      </c>
    </row>
    <row r="11">
      <c r="B11" s="5" t="inlineStr">
        <is>
          <t>Square Footage:</t>
        </is>
      </c>
      <c r="C11" s="7" t="n">
        <v>1800</v>
      </c>
    </row>
    <row r="12">
      <c r="B12" s="5" t="inlineStr">
        <is>
          <t>Year Built:</t>
        </is>
      </c>
      <c r="C12" s="8" t="n">
        <v>1995</v>
      </c>
    </row>
    <row r="13">
      <c r="B13" s="5" t="inlineStr">
        <is>
          <t>Acquisition Date:</t>
        </is>
      </c>
      <c r="C13" s="9" t="inlineStr">
        <is>
          <t>2026-07-01</t>
        </is>
      </c>
    </row>
    <row r="15">
      <c r="A15" s="4" t="inlineStr">
        <is>
          <t>PURCHASE INFORMATION</t>
        </is>
      </c>
    </row>
    <row r="17">
      <c r="B17" s="5" t="inlineStr">
        <is>
          <t>Purchase Price:</t>
        </is>
      </c>
      <c r="C17" s="10" t="n">
        <v>500000</v>
      </c>
    </row>
    <row r="18">
      <c r="B18" s="5" t="inlineStr">
        <is>
          <t>Down Payment:</t>
        </is>
      </c>
      <c r="C18" s="10" t="n">
        <v>100000</v>
      </c>
    </row>
    <row r="19">
      <c r="B19" s="5" t="inlineStr">
        <is>
          <t>Down Payment %:</t>
        </is>
      </c>
      <c r="C19" s="11">
        <f>C18/C17</f>
        <v/>
      </c>
    </row>
    <row r="20">
      <c r="B20" s="5" t="inlineStr">
        <is>
          <t>Loan Amount:</t>
        </is>
      </c>
      <c r="C20" s="12">
        <f>C17-C18</f>
        <v/>
      </c>
    </row>
    <row r="21">
      <c r="B21" s="5" t="inlineStr">
        <is>
          <t>Closing Costs (estimated):</t>
        </is>
      </c>
      <c r="C21" s="10" t="n">
        <v>5000</v>
      </c>
    </row>
    <row r="22">
      <c r="B22" s="5" t="inlineStr">
        <is>
          <t>Total Cash Invested:</t>
        </is>
      </c>
      <c r="C22" s="13">
        <f>C18+C21</f>
        <v/>
      </c>
    </row>
    <row r="24">
      <c r="A24" s="4" t="inlineStr">
        <is>
          <t>FINANCING DETAILS</t>
        </is>
      </c>
    </row>
    <row r="26">
      <c r="B26" s="5" t="inlineStr">
        <is>
          <t>Loan Amount:</t>
        </is>
      </c>
      <c r="C26" s="12">
        <f>C20</f>
        <v/>
      </c>
    </row>
    <row r="27">
      <c r="B27" s="5" t="inlineStr">
        <is>
          <t>Interest Rate (%):</t>
        </is>
      </c>
      <c r="C27" s="14" t="n">
        <v>6.5</v>
      </c>
    </row>
    <row r="28">
      <c r="B28" s="5" t="inlineStr">
        <is>
          <t>Loan Term (years):</t>
        </is>
      </c>
      <c r="C28" s="6" t="n">
        <v>30</v>
      </c>
    </row>
    <row r="29">
      <c r="B29" s="5" t="inlineStr">
        <is>
          <t>Monthly Mortgage Payment (P&amp;I):</t>
        </is>
      </c>
      <c r="C29" s="13">
        <f>PMT(C27/12/100, C28*12, -C20)</f>
        <v/>
      </c>
    </row>
    <row r="30">
      <c r="B30" s="5" t="inlineStr">
        <is>
          <t>Remaining Loan Balance (if Refi):</t>
        </is>
      </c>
      <c r="C30" s="10" t="n">
        <v>0</v>
      </c>
    </row>
    <row r="32">
      <c r="A32" s="4" t="inlineStr">
        <is>
          <t>PROPERTY EXPENSES (ANNUAL ESTIMATES)</t>
        </is>
      </c>
    </row>
    <row r="34">
      <c r="B34" s="5" t="inlineStr">
        <is>
          <t>Property Tax (annual):</t>
        </is>
      </c>
      <c r="C34" s="10" t="n">
        <v>6000</v>
      </c>
    </row>
    <row r="35">
      <c r="B35" s="5" t="inlineStr">
        <is>
          <t>Homeowners/Landlord Insurance (annual):</t>
        </is>
      </c>
      <c r="C35" s="10" t="n">
        <v>1200</v>
      </c>
    </row>
    <row r="36">
      <c r="B36" s="5" t="inlineStr">
        <is>
          <t>HOA Fees (annual, if applicable):</t>
        </is>
      </c>
      <c r="C36" s="10" t="n">
        <v>0</v>
      </c>
    </row>
    <row r="37">
      <c r="B37" s="5" t="inlineStr">
        <is>
          <t>Maintenance &amp; Repairs (annual):</t>
        </is>
      </c>
      <c r="C37" s="10" t="n">
        <v>3600</v>
      </c>
    </row>
    <row r="38">
      <c r="B38" s="5" t="inlineStr">
        <is>
          <t>Property Management (annual):</t>
        </is>
      </c>
      <c r="C38" s="10" t="n">
        <v>0</v>
      </c>
    </row>
    <row r="39">
      <c r="B39" s="5" t="inlineStr">
        <is>
          <t>Utilities Paid by Owner (annual):</t>
        </is>
      </c>
      <c r="C39" s="10" t="n">
        <v>0</v>
      </c>
    </row>
    <row r="40">
      <c r="B40" s="5" t="inlineStr">
        <is>
          <t>Vacancy Rate Allowance (annual value):</t>
        </is>
      </c>
      <c r="C40" s="10" t="n">
        <v>1800</v>
      </c>
    </row>
    <row r="41">
      <c r="B41" s="5" t="inlineStr">
        <is>
          <t>Other Expenses (annual):</t>
        </is>
      </c>
      <c r="C41" s="10" t="n">
        <v>0</v>
      </c>
    </row>
    <row r="43">
      <c r="A43" s="4" t="inlineStr">
        <is>
          <t>RENTAL INCOME (ANNUAL ESTIMATES)</t>
        </is>
      </c>
    </row>
    <row r="45">
      <c r="B45" s="5" t="inlineStr">
        <is>
          <t>Monthly Rent per Unit:</t>
        </is>
      </c>
      <c r="C45" s="10" t="n">
        <v>3000</v>
      </c>
    </row>
    <row r="46">
      <c r="B46" s="5" t="inlineStr">
        <is>
          <t>Number of Units (if multi-family):</t>
        </is>
      </c>
      <c r="C46" s="6" t="n">
        <v>1</v>
      </c>
    </row>
    <row r="47">
      <c r="B47" s="5" t="inlineStr">
        <is>
          <t>Gross Monthly Rental Income:</t>
        </is>
      </c>
      <c r="C47" s="13">
        <f>C45*C46</f>
        <v/>
      </c>
    </row>
    <row r="48">
      <c r="B48" s="5" t="inlineStr">
        <is>
          <t>Gross Annual Rental Income:</t>
        </is>
      </c>
      <c r="C48" s="13">
        <f>C47*12</f>
        <v/>
      </c>
    </row>
    <row r="49">
      <c r="B49" s="5" t="inlineStr">
        <is>
          <t>Other Annual Income (parking, laundry):</t>
        </is>
      </c>
      <c r="C49" s="10" t="n">
        <v>0</v>
      </c>
    </row>
    <row r="50">
      <c r="B50" s="5" t="inlineStr">
        <is>
          <t>Total Gross Annual Income:</t>
        </is>
      </c>
      <c r="C50" s="13">
        <f>C48+C49</f>
        <v/>
      </c>
    </row>
  </sheetData>
  <mergeCells count="8">
    <mergeCell ref="A2:F2"/>
    <mergeCell ref="A5:D5"/>
    <mergeCell ref="A1:F1"/>
    <mergeCell ref="A15:D15"/>
    <mergeCell ref="A43:D43"/>
    <mergeCell ref="A24:D24"/>
    <mergeCell ref="A3:F3"/>
    <mergeCell ref="A32:D32"/>
  </mergeCells>
  <dataValidations count="2">
    <dataValidation sqref="C9" showDropDown="0" showInputMessage="0" showErrorMessage="0" allowBlank="1" type="list">
      <formula1>"Single Family,Multi-Family,Condo,Townhouse,Commercial"</formula1>
    </dataValidation>
    <dataValidation sqref="C28" showDropDown="0" showInputMessage="0" showErrorMessage="0" allowBlank="1" type="list">
      <formula1>"15,20,30"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M39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5" customWidth="1" min="3" max="3"/>
    <col width="18" customWidth="1" min="4" max="4"/>
    <col width="18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8" customWidth="1" min="12" max="12"/>
    <col width="18" customWidth="1" min="13" max="13"/>
  </cols>
  <sheetData>
    <row r="1">
      <c r="A1" s="1" t="inlineStr">
        <is>
          <t>FINATUNE — finatune.com</t>
        </is>
      </c>
    </row>
    <row r="2">
      <c r="A2" s="2" t="inlineStr">
        <is>
          <t>RENTAL PROPERTY ANALYSIS</t>
        </is>
      </c>
    </row>
    <row r="3">
      <c r="A3" s="3" t="inlineStr">
        <is>
          <t>Fine-tune your finances. Grow your fortune.</t>
        </is>
      </c>
    </row>
    <row r="5">
      <c r="A5" s="4" t="inlineStr">
        <is>
          <t>ANNUAL INCOME &amp; EXPENSE TRACKING</t>
        </is>
      </c>
    </row>
    <row r="7">
      <c r="A7" s="15" t="inlineStr">
        <is>
          <t>Month</t>
        </is>
      </c>
      <c r="B7" s="15" t="inlineStr">
        <is>
          <t>Rental Income</t>
        </is>
      </c>
      <c r="C7" s="15" t="inlineStr">
        <is>
          <t>Other Income</t>
        </is>
      </c>
      <c r="D7" s="15" t="inlineStr">
        <is>
          <t>Total Monthly Income</t>
        </is>
      </c>
      <c r="E7" s="15" t="inlineStr">
        <is>
          <t>Mortgage Payment</t>
        </is>
      </c>
      <c r="F7" s="15" t="inlineStr">
        <is>
          <t>Property Tax</t>
        </is>
      </c>
      <c r="G7" s="15" t="inlineStr">
        <is>
          <t>Insurance</t>
        </is>
      </c>
      <c r="H7" s="15" t="inlineStr">
        <is>
          <t>Maintenance</t>
        </is>
      </c>
      <c r="I7" s="15" t="inlineStr">
        <is>
          <t>Property Mgmt</t>
        </is>
      </c>
      <c r="J7" s="15" t="inlineStr">
        <is>
          <t>Utilities</t>
        </is>
      </c>
      <c r="K7" s="15" t="inlineStr">
        <is>
          <t>Other Expenses</t>
        </is>
      </c>
      <c r="L7" s="15" t="inlineStr">
        <is>
          <t>Total Expenses</t>
        </is>
      </c>
      <c r="M7" s="15" t="inlineStr">
        <is>
          <t>Net Cash Flow</t>
        </is>
      </c>
    </row>
    <row r="9">
      <c r="A9" s="16" t="inlineStr">
        <is>
          <t>Jan</t>
        </is>
      </c>
      <c r="B9" s="17">
        <f>'Property Details'!$C$47</f>
        <v/>
      </c>
      <c r="C9" s="17">
        <f>'Property Details'!$C$49/12</f>
        <v/>
      </c>
      <c r="D9" s="17">
        <f>B9+C9</f>
        <v/>
      </c>
      <c r="E9" s="17">
        <f>'Property Details'!$C$29</f>
        <v/>
      </c>
      <c r="F9" s="17">
        <f>'Property Details'!$C$34/12</f>
        <v/>
      </c>
      <c r="G9" s="17">
        <f>'Property Details'!$C$35/12</f>
        <v/>
      </c>
      <c r="H9" s="17">
        <f>'Property Details'!$C$37/12</f>
        <v/>
      </c>
      <c r="I9" s="17">
        <f>'Property Details'!$C$38/12</f>
        <v/>
      </c>
      <c r="J9" s="17">
        <f>'Property Details'!$C$39/12</f>
        <v/>
      </c>
      <c r="K9" s="17">
        <f>'Property Details'!$C$41/12</f>
        <v/>
      </c>
      <c r="L9" s="17">
        <f>SUM(E9:K9)</f>
        <v/>
      </c>
      <c r="M9" s="17">
        <f>D9-L9</f>
        <v/>
      </c>
    </row>
    <row r="10">
      <c r="A10" s="6" t="inlineStr">
        <is>
          <t>Feb</t>
        </is>
      </c>
      <c r="B10" s="10">
        <f>'Property Details'!$C$47</f>
        <v/>
      </c>
      <c r="C10" s="10">
        <f>'Property Details'!$C$49/12</f>
        <v/>
      </c>
      <c r="D10" s="10">
        <f>B10+C10</f>
        <v/>
      </c>
      <c r="E10" s="10">
        <f>'Property Details'!$C$29</f>
        <v/>
      </c>
      <c r="F10" s="10">
        <f>'Property Details'!$C$34/12</f>
        <v/>
      </c>
      <c r="G10" s="10">
        <f>'Property Details'!$C$35/12</f>
        <v/>
      </c>
      <c r="H10" s="10">
        <f>'Property Details'!$C$37/12</f>
        <v/>
      </c>
      <c r="I10" s="10">
        <f>'Property Details'!$C$38/12</f>
        <v/>
      </c>
      <c r="J10" s="10">
        <f>'Property Details'!$C$39/12</f>
        <v/>
      </c>
      <c r="K10" s="10">
        <f>'Property Details'!$C$41/12</f>
        <v/>
      </c>
      <c r="L10" s="10">
        <f>SUM(E10:K10)</f>
        <v/>
      </c>
      <c r="M10" s="10">
        <f>D10-L10</f>
        <v/>
      </c>
    </row>
    <row r="11">
      <c r="A11" s="16" t="inlineStr">
        <is>
          <t>Mar</t>
        </is>
      </c>
      <c r="B11" s="17">
        <f>'Property Details'!$C$47</f>
        <v/>
      </c>
      <c r="C11" s="17">
        <f>'Property Details'!$C$49/12</f>
        <v/>
      </c>
      <c r="D11" s="17">
        <f>B11+C11</f>
        <v/>
      </c>
      <c r="E11" s="17">
        <f>'Property Details'!$C$29</f>
        <v/>
      </c>
      <c r="F11" s="17">
        <f>'Property Details'!$C$34/12</f>
        <v/>
      </c>
      <c r="G11" s="17">
        <f>'Property Details'!$C$35/12</f>
        <v/>
      </c>
      <c r="H11" s="17">
        <f>'Property Details'!$C$37/12</f>
        <v/>
      </c>
      <c r="I11" s="17">
        <f>'Property Details'!$C$38/12</f>
        <v/>
      </c>
      <c r="J11" s="17">
        <f>'Property Details'!$C$39/12</f>
        <v/>
      </c>
      <c r="K11" s="17">
        <f>'Property Details'!$C$41/12</f>
        <v/>
      </c>
      <c r="L11" s="17">
        <f>SUM(E11:K11)</f>
        <v/>
      </c>
      <c r="M11" s="17">
        <f>D11-L11</f>
        <v/>
      </c>
    </row>
    <row r="12">
      <c r="A12" s="6" t="inlineStr">
        <is>
          <t>Apr</t>
        </is>
      </c>
      <c r="B12" s="10">
        <f>'Property Details'!$C$47</f>
        <v/>
      </c>
      <c r="C12" s="10">
        <f>'Property Details'!$C$49/12</f>
        <v/>
      </c>
      <c r="D12" s="10">
        <f>B12+C12</f>
        <v/>
      </c>
      <c r="E12" s="10">
        <f>'Property Details'!$C$29</f>
        <v/>
      </c>
      <c r="F12" s="10">
        <f>'Property Details'!$C$34/12</f>
        <v/>
      </c>
      <c r="G12" s="10">
        <f>'Property Details'!$C$35/12</f>
        <v/>
      </c>
      <c r="H12" s="10">
        <f>'Property Details'!$C$37/12</f>
        <v/>
      </c>
      <c r="I12" s="10">
        <f>'Property Details'!$C$38/12</f>
        <v/>
      </c>
      <c r="J12" s="10">
        <f>'Property Details'!$C$39/12</f>
        <v/>
      </c>
      <c r="K12" s="10">
        <f>'Property Details'!$C$41/12</f>
        <v/>
      </c>
      <c r="L12" s="10">
        <f>SUM(E12:K12)</f>
        <v/>
      </c>
      <c r="M12" s="10">
        <f>D12-L12</f>
        <v/>
      </c>
    </row>
    <row r="13">
      <c r="A13" s="16" t="inlineStr">
        <is>
          <t>May</t>
        </is>
      </c>
      <c r="B13" s="17">
        <f>'Property Details'!$C$47</f>
        <v/>
      </c>
      <c r="C13" s="17">
        <f>'Property Details'!$C$49/12</f>
        <v/>
      </c>
      <c r="D13" s="17">
        <f>B13+C13</f>
        <v/>
      </c>
      <c r="E13" s="17">
        <f>'Property Details'!$C$29</f>
        <v/>
      </c>
      <c r="F13" s="17">
        <f>'Property Details'!$C$34/12</f>
        <v/>
      </c>
      <c r="G13" s="17">
        <f>'Property Details'!$C$35/12</f>
        <v/>
      </c>
      <c r="H13" s="17">
        <f>'Property Details'!$C$37/12</f>
        <v/>
      </c>
      <c r="I13" s="17">
        <f>'Property Details'!$C$38/12</f>
        <v/>
      </c>
      <c r="J13" s="17">
        <f>'Property Details'!$C$39/12</f>
        <v/>
      </c>
      <c r="K13" s="17">
        <f>'Property Details'!$C$41/12</f>
        <v/>
      </c>
      <c r="L13" s="17">
        <f>SUM(E13:K13)</f>
        <v/>
      </c>
      <c r="M13" s="17">
        <f>D13-L13</f>
        <v/>
      </c>
    </row>
    <row r="14">
      <c r="A14" s="6" t="inlineStr">
        <is>
          <t>Jun</t>
        </is>
      </c>
      <c r="B14" s="10">
        <f>'Property Details'!$C$47</f>
        <v/>
      </c>
      <c r="C14" s="10">
        <f>'Property Details'!$C$49/12</f>
        <v/>
      </c>
      <c r="D14" s="10">
        <f>B14+C14</f>
        <v/>
      </c>
      <c r="E14" s="10">
        <f>'Property Details'!$C$29</f>
        <v/>
      </c>
      <c r="F14" s="10">
        <f>'Property Details'!$C$34/12</f>
        <v/>
      </c>
      <c r="G14" s="10">
        <f>'Property Details'!$C$35/12</f>
        <v/>
      </c>
      <c r="H14" s="10">
        <f>'Property Details'!$C$37/12</f>
        <v/>
      </c>
      <c r="I14" s="10">
        <f>'Property Details'!$C$38/12</f>
        <v/>
      </c>
      <c r="J14" s="10">
        <f>'Property Details'!$C$39/12</f>
        <v/>
      </c>
      <c r="K14" s="10">
        <f>'Property Details'!$C$41/12</f>
        <v/>
      </c>
      <c r="L14" s="10">
        <f>SUM(E14:K14)</f>
        <v/>
      </c>
      <c r="M14" s="10">
        <f>D14-L14</f>
        <v/>
      </c>
    </row>
    <row r="15">
      <c r="A15" s="16" t="inlineStr">
        <is>
          <t>Jul</t>
        </is>
      </c>
      <c r="B15" s="17">
        <f>'Property Details'!$C$47</f>
        <v/>
      </c>
      <c r="C15" s="17">
        <f>'Property Details'!$C$49/12</f>
        <v/>
      </c>
      <c r="D15" s="17">
        <f>B15+C15</f>
        <v/>
      </c>
      <c r="E15" s="17">
        <f>'Property Details'!$C$29</f>
        <v/>
      </c>
      <c r="F15" s="17">
        <f>'Property Details'!$C$34/12</f>
        <v/>
      </c>
      <c r="G15" s="17">
        <f>'Property Details'!$C$35/12</f>
        <v/>
      </c>
      <c r="H15" s="17">
        <f>'Property Details'!$C$37/12</f>
        <v/>
      </c>
      <c r="I15" s="17">
        <f>'Property Details'!$C$38/12</f>
        <v/>
      </c>
      <c r="J15" s="17">
        <f>'Property Details'!$C$39/12</f>
        <v/>
      </c>
      <c r="K15" s="17">
        <f>'Property Details'!$C$41/12</f>
        <v/>
      </c>
      <c r="L15" s="17">
        <f>SUM(E15:K15)</f>
        <v/>
      </c>
      <c r="M15" s="17">
        <f>D15-L15</f>
        <v/>
      </c>
    </row>
    <row r="16">
      <c r="A16" s="6" t="inlineStr">
        <is>
          <t>Aug</t>
        </is>
      </c>
      <c r="B16" s="10">
        <f>'Property Details'!$C$47</f>
        <v/>
      </c>
      <c r="C16" s="10">
        <f>'Property Details'!$C$49/12</f>
        <v/>
      </c>
      <c r="D16" s="10">
        <f>B16+C16</f>
        <v/>
      </c>
      <c r="E16" s="10">
        <f>'Property Details'!$C$29</f>
        <v/>
      </c>
      <c r="F16" s="10">
        <f>'Property Details'!$C$34/12</f>
        <v/>
      </c>
      <c r="G16" s="10">
        <f>'Property Details'!$C$35/12</f>
        <v/>
      </c>
      <c r="H16" s="10">
        <f>'Property Details'!$C$37/12</f>
        <v/>
      </c>
      <c r="I16" s="10">
        <f>'Property Details'!$C$38/12</f>
        <v/>
      </c>
      <c r="J16" s="10">
        <f>'Property Details'!$C$39/12</f>
        <v/>
      </c>
      <c r="K16" s="10">
        <f>'Property Details'!$C$41/12</f>
        <v/>
      </c>
      <c r="L16" s="10">
        <f>SUM(E16:K16)</f>
        <v/>
      </c>
      <c r="M16" s="10">
        <f>D16-L16</f>
        <v/>
      </c>
    </row>
    <row r="17">
      <c r="A17" s="16" t="inlineStr">
        <is>
          <t>Sep</t>
        </is>
      </c>
      <c r="B17" s="17">
        <f>'Property Details'!$C$47</f>
        <v/>
      </c>
      <c r="C17" s="17">
        <f>'Property Details'!$C$49/12</f>
        <v/>
      </c>
      <c r="D17" s="17">
        <f>B17+C17</f>
        <v/>
      </c>
      <c r="E17" s="17">
        <f>'Property Details'!$C$29</f>
        <v/>
      </c>
      <c r="F17" s="17">
        <f>'Property Details'!$C$34/12</f>
        <v/>
      </c>
      <c r="G17" s="17">
        <f>'Property Details'!$C$35/12</f>
        <v/>
      </c>
      <c r="H17" s="17">
        <f>'Property Details'!$C$37/12</f>
        <v/>
      </c>
      <c r="I17" s="17">
        <f>'Property Details'!$C$38/12</f>
        <v/>
      </c>
      <c r="J17" s="17">
        <f>'Property Details'!$C$39/12</f>
        <v/>
      </c>
      <c r="K17" s="17">
        <f>'Property Details'!$C$41/12</f>
        <v/>
      </c>
      <c r="L17" s="17">
        <f>SUM(E17:K17)</f>
        <v/>
      </c>
      <c r="M17" s="17">
        <f>D17-L17</f>
        <v/>
      </c>
    </row>
    <row r="18">
      <c r="A18" s="6" t="inlineStr">
        <is>
          <t>Oct</t>
        </is>
      </c>
      <c r="B18" s="10">
        <f>'Property Details'!$C$47</f>
        <v/>
      </c>
      <c r="C18" s="10">
        <f>'Property Details'!$C$49/12</f>
        <v/>
      </c>
      <c r="D18" s="10">
        <f>B18+C18</f>
        <v/>
      </c>
      <c r="E18" s="10">
        <f>'Property Details'!$C$29</f>
        <v/>
      </c>
      <c r="F18" s="10">
        <f>'Property Details'!$C$34/12</f>
        <v/>
      </c>
      <c r="G18" s="10">
        <f>'Property Details'!$C$35/12</f>
        <v/>
      </c>
      <c r="H18" s="10">
        <f>'Property Details'!$C$37/12</f>
        <v/>
      </c>
      <c r="I18" s="10">
        <f>'Property Details'!$C$38/12</f>
        <v/>
      </c>
      <c r="J18" s="10">
        <f>'Property Details'!$C$39/12</f>
        <v/>
      </c>
      <c r="K18" s="10">
        <f>'Property Details'!$C$41/12</f>
        <v/>
      </c>
      <c r="L18" s="10">
        <f>SUM(E18:K18)</f>
        <v/>
      </c>
      <c r="M18" s="10">
        <f>D18-L18</f>
        <v/>
      </c>
    </row>
    <row r="19">
      <c r="A19" s="16" t="inlineStr">
        <is>
          <t>Nov</t>
        </is>
      </c>
      <c r="B19" s="17">
        <f>'Property Details'!$C$47</f>
        <v/>
      </c>
      <c r="C19" s="17">
        <f>'Property Details'!$C$49/12</f>
        <v/>
      </c>
      <c r="D19" s="17">
        <f>B19+C19</f>
        <v/>
      </c>
      <c r="E19" s="17">
        <f>'Property Details'!$C$29</f>
        <v/>
      </c>
      <c r="F19" s="17">
        <f>'Property Details'!$C$34/12</f>
        <v/>
      </c>
      <c r="G19" s="17">
        <f>'Property Details'!$C$35/12</f>
        <v/>
      </c>
      <c r="H19" s="17">
        <f>'Property Details'!$C$37/12</f>
        <v/>
      </c>
      <c r="I19" s="17">
        <f>'Property Details'!$C$38/12</f>
        <v/>
      </c>
      <c r="J19" s="17">
        <f>'Property Details'!$C$39/12</f>
        <v/>
      </c>
      <c r="K19" s="17">
        <f>'Property Details'!$C$41/12</f>
        <v/>
      </c>
      <c r="L19" s="17">
        <f>SUM(E19:K19)</f>
        <v/>
      </c>
      <c r="M19" s="17">
        <f>D19-L19</f>
        <v/>
      </c>
    </row>
    <row r="20">
      <c r="A20" s="6" t="inlineStr">
        <is>
          <t>Dec</t>
        </is>
      </c>
      <c r="B20" s="10">
        <f>'Property Details'!$C$47</f>
        <v/>
      </c>
      <c r="C20" s="10">
        <f>'Property Details'!$C$49/12</f>
        <v/>
      </c>
      <c r="D20" s="10">
        <f>B20+C20</f>
        <v/>
      </c>
      <c r="E20" s="10">
        <f>'Property Details'!$C$29</f>
        <v/>
      </c>
      <c r="F20" s="10">
        <f>'Property Details'!$C$34/12</f>
        <v/>
      </c>
      <c r="G20" s="10">
        <f>'Property Details'!$C$35/12</f>
        <v/>
      </c>
      <c r="H20" s="10">
        <f>'Property Details'!$C$37/12</f>
        <v/>
      </c>
      <c r="I20" s="10">
        <f>'Property Details'!$C$38/12</f>
        <v/>
      </c>
      <c r="J20" s="10">
        <f>'Property Details'!$C$39/12</f>
        <v/>
      </c>
      <c r="K20" s="10">
        <f>'Property Details'!$C$41/12</f>
        <v/>
      </c>
      <c r="L20" s="10">
        <f>SUM(E20:K20)</f>
        <v/>
      </c>
      <c r="M20" s="10">
        <f>D20-L20</f>
        <v/>
      </c>
    </row>
    <row r="23">
      <c r="A23" s="4" t="inlineStr">
        <is>
          <t>ANNUAL SUMMARY</t>
        </is>
      </c>
    </row>
    <row r="25">
      <c r="B25" s="5" t="inlineStr">
        <is>
          <t>Total Annual Rental Income:</t>
        </is>
      </c>
      <c r="C25" s="18">
        <f>SUM(B9:B20)</f>
        <v/>
      </c>
    </row>
    <row r="26">
      <c r="B26" s="5" t="inlineStr">
        <is>
          <t>Total Annual Other Income:</t>
        </is>
      </c>
      <c r="C26" s="10">
        <f>SUM(C9:C20)</f>
        <v/>
      </c>
    </row>
    <row r="27">
      <c r="B27" s="5" t="inlineStr">
        <is>
          <t>Total Gross Annual Income:</t>
        </is>
      </c>
      <c r="C27" s="18">
        <f>C25+C26</f>
        <v/>
      </c>
    </row>
    <row r="29">
      <c r="B29" s="5" t="inlineStr">
        <is>
          <t>Total Annual Mortgage Payments:</t>
        </is>
      </c>
      <c r="C29" s="19">
        <f>SUM(E9:E20)</f>
        <v/>
      </c>
    </row>
    <row r="30">
      <c r="B30" s="5" t="inlineStr">
        <is>
          <t>Total Annual Property Tax:</t>
        </is>
      </c>
      <c r="C30" s="10">
        <f>SUM(F9:F20)</f>
        <v/>
      </c>
    </row>
    <row r="31">
      <c r="B31" s="5" t="inlineStr">
        <is>
          <t>Total Annual Insurance:</t>
        </is>
      </c>
      <c r="C31" s="10">
        <f>SUM(G9:G20)</f>
        <v/>
      </c>
    </row>
    <row r="32">
      <c r="B32" s="5" t="inlineStr">
        <is>
          <t>Total Annual Maintenance:</t>
        </is>
      </c>
      <c r="C32" s="10">
        <f>SUM(H9:H20)</f>
        <v/>
      </c>
    </row>
    <row r="33">
      <c r="B33" s="5" t="inlineStr">
        <is>
          <t>Total Annual Property Management:</t>
        </is>
      </c>
      <c r="C33" s="10">
        <f>SUM(I9:I20)</f>
        <v/>
      </c>
    </row>
    <row r="34">
      <c r="B34" s="5" t="inlineStr">
        <is>
          <t>Total Annual Utilities:</t>
        </is>
      </c>
      <c r="C34" s="10">
        <f>SUM(J9:J20)</f>
        <v/>
      </c>
    </row>
    <row r="35">
      <c r="B35" s="5" t="inlineStr">
        <is>
          <t>Total Annual Other Expenses:</t>
        </is>
      </c>
      <c r="C35" s="10">
        <f>SUM(K9:K20)</f>
        <v/>
      </c>
    </row>
    <row r="36">
      <c r="B36" s="5" t="inlineStr">
        <is>
          <t>Total Annual Expenses (inc. Mortgage):</t>
        </is>
      </c>
      <c r="C36" s="19">
        <f>SUM(C29:C35)</f>
        <v/>
      </c>
    </row>
    <row r="38">
      <c r="B38" s="5" t="inlineStr">
        <is>
          <t>NET ANNUAL CASH FLOW:</t>
        </is>
      </c>
      <c r="C38" s="20">
        <f>C27-C36</f>
        <v/>
      </c>
    </row>
    <row r="39">
      <c r="B39" s="5" t="inlineStr">
        <is>
          <t>Monthly Average Cash Flow:</t>
        </is>
      </c>
      <c r="C39" s="10">
        <f>C38/12</f>
        <v/>
      </c>
    </row>
  </sheetData>
  <mergeCells count="5">
    <mergeCell ref="A2:F2"/>
    <mergeCell ref="A23:D23"/>
    <mergeCell ref="A5:M5"/>
    <mergeCell ref="A1:F1"/>
    <mergeCell ref="A3:F3"/>
  </mergeCells>
  <conditionalFormatting sqref="M9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M10">
    <cfRule type="cellIs" priority="3" operator="greaterThan" dxfId="0">
      <formula>0</formula>
    </cfRule>
    <cfRule type="cellIs" priority="4" operator="lessThan" dxfId="1">
      <formula>0</formula>
    </cfRule>
  </conditionalFormatting>
  <conditionalFormatting sqref="M11">
    <cfRule type="cellIs" priority="5" operator="greaterThan" dxfId="0">
      <formula>0</formula>
    </cfRule>
    <cfRule type="cellIs" priority="6" operator="lessThan" dxfId="1">
      <formula>0</formula>
    </cfRule>
  </conditionalFormatting>
  <conditionalFormatting sqref="M12">
    <cfRule type="cellIs" priority="7" operator="greaterThan" dxfId="0">
      <formula>0</formula>
    </cfRule>
    <cfRule type="cellIs" priority="8" operator="lessThan" dxfId="1">
      <formula>0</formula>
    </cfRule>
  </conditionalFormatting>
  <conditionalFormatting sqref="M13">
    <cfRule type="cellIs" priority="9" operator="greaterThan" dxfId="0">
      <formula>0</formula>
    </cfRule>
    <cfRule type="cellIs" priority="10" operator="lessThan" dxfId="1">
      <formula>0</formula>
    </cfRule>
  </conditionalFormatting>
  <conditionalFormatting sqref="M14">
    <cfRule type="cellIs" priority="11" operator="greaterThan" dxfId="0">
      <formula>0</formula>
    </cfRule>
    <cfRule type="cellIs" priority="12" operator="lessThan" dxfId="1">
      <formula>0</formula>
    </cfRule>
  </conditionalFormatting>
  <conditionalFormatting sqref="M15">
    <cfRule type="cellIs" priority="13" operator="greaterThan" dxfId="0">
      <formula>0</formula>
    </cfRule>
    <cfRule type="cellIs" priority="14" operator="lessThan" dxfId="1">
      <formula>0</formula>
    </cfRule>
  </conditionalFormatting>
  <conditionalFormatting sqref="M16">
    <cfRule type="cellIs" priority="15" operator="greaterThan" dxfId="0">
      <formula>0</formula>
    </cfRule>
    <cfRule type="cellIs" priority="16" operator="lessThan" dxfId="1">
      <formula>0</formula>
    </cfRule>
  </conditionalFormatting>
  <conditionalFormatting sqref="M17">
    <cfRule type="cellIs" priority="17" operator="greaterThan" dxfId="0">
      <formula>0</formula>
    </cfRule>
    <cfRule type="cellIs" priority="18" operator="lessThan" dxfId="1">
      <formula>0</formula>
    </cfRule>
  </conditionalFormatting>
  <conditionalFormatting sqref="M18">
    <cfRule type="cellIs" priority="19" operator="greaterThan" dxfId="0">
      <formula>0</formula>
    </cfRule>
    <cfRule type="cellIs" priority="20" operator="lessThan" dxfId="1">
      <formula>0</formula>
    </cfRule>
  </conditionalFormatting>
  <conditionalFormatting sqref="M19">
    <cfRule type="cellIs" priority="21" operator="greaterThan" dxfId="0">
      <formula>0</formula>
    </cfRule>
    <cfRule type="cellIs" priority="22" operator="lessThan" dxfId="1">
      <formula>0</formula>
    </cfRule>
  </conditionalFormatting>
  <conditionalFormatting sqref="M20">
    <cfRule type="cellIs" priority="23" operator="greaterThan" dxfId="0">
      <formula>0</formula>
    </cfRule>
    <cfRule type="cellIs" priority="24" operator="lessThan" dxfId="1">
      <formula>0</formula>
    </cfRule>
  </conditionalFormatting>
  <conditionalFormatting sqref="C38">
    <cfRule type="cellIs" priority="25" operator="greaterThan" dxfId="2">
      <formula>0</formula>
    </cfRule>
    <cfRule type="cellIs" priority="26" operator="lessThan" dxfId="3">
      <formula>0</formula>
    </cfRule>
  </conditionalFormatting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E40AF"/>
    <outlinePr summaryBelow="1" summaryRight="1"/>
    <pageSetUpPr/>
  </sheetPr>
  <dimension ref="A1:J70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  <col width="35" customWidth="1" min="3" max="3"/>
    <col width="20" customWidth="1" min="4" max="4"/>
    <col width="20" customWidth="1" min="5" max="5"/>
    <col width="25" customWidth="1" min="6" max="6"/>
  </cols>
  <sheetData>
    <row r="1">
      <c r="A1" s="1" t="inlineStr">
        <is>
          <t>FINATUNE — finatune.com</t>
        </is>
      </c>
    </row>
    <row r="2">
      <c r="A2" s="2" t="inlineStr">
        <is>
          <t>RENTAL PROPERTY ANALYSIS</t>
        </is>
      </c>
    </row>
    <row r="3">
      <c r="A3" s="3" t="inlineStr">
        <is>
          <t>Fine-tune your finances. Grow your fortune.</t>
        </is>
      </c>
    </row>
    <row r="5">
      <c r="A5" s="4" t="inlineStr">
        <is>
          <t>RENTAL PROPERTY INVESTMENT ANALYSIS</t>
        </is>
      </c>
    </row>
    <row r="7">
      <c r="A7" s="4" t="inlineStr">
        <is>
          <t>KEY METRICS</t>
        </is>
      </c>
    </row>
    <row r="9">
      <c r="A9" s="15" t="inlineStr">
        <is>
          <t>Metric</t>
        </is>
      </c>
      <c r="B9" s="15" t="inlineStr">
        <is>
          <t>Amount</t>
        </is>
      </c>
      <c r="C9" s="15" t="inlineStr">
        <is>
          <t>Calculation / Definition</t>
        </is>
      </c>
    </row>
    <row r="11">
      <c r="A11" s="21" t="inlineStr">
        <is>
          <t>Total Cash Invested</t>
        </is>
      </c>
      <c r="B11" s="10">
        <f>'Property Details'!C22</f>
        <v/>
      </c>
      <c r="C11" s="6" t="inlineStr">
        <is>
          <t>Down payment + closing costs</t>
        </is>
      </c>
    </row>
    <row r="12">
      <c r="A12" s="22" t="inlineStr">
        <is>
          <t>Purchase Price</t>
        </is>
      </c>
      <c r="B12" s="17">
        <f>'Property Details'!C17</f>
        <v/>
      </c>
      <c r="C12" s="16" t="inlineStr">
        <is>
          <t>Total property cost</t>
        </is>
      </c>
    </row>
    <row r="13">
      <c r="A13" s="21" t="inlineStr">
        <is>
          <t>Gross Annual Income</t>
        </is>
      </c>
      <c r="B13" s="10">
        <f>'Income-Expense Tracking'!C27</f>
        <v/>
      </c>
      <c r="C13" s="6" t="inlineStr">
        <is>
          <t>All rental + other income</t>
        </is>
      </c>
    </row>
    <row r="14">
      <c r="A14" s="22" t="inlineStr">
        <is>
          <t>Total Operating Expenses</t>
        </is>
      </c>
      <c r="B14" s="17">
        <f>'Income-Expense Tracking'!C36 - 'Income-Expense Tracking'!C29</f>
        <v/>
      </c>
      <c r="C14" s="16" t="inlineStr">
        <is>
          <t>All operating expenses (excl. mortgage)</t>
        </is>
      </c>
    </row>
    <row r="15">
      <c r="A15" s="21" t="inlineStr">
        <is>
          <t>Net Operating Income (NOI)</t>
        </is>
      </c>
      <c r="B15" s="10">
        <f>B13-B14</f>
        <v/>
      </c>
      <c r="C15" s="6" t="inlineStr">
        <is>
          <t>Income minus operating expenses</t>
        </is>
      </c>
    </row>
    <row r="16">
      <c r="A16" s="22" t="inlineStr">
        <is>
          <t>Annual Mortgage Payment</t>
        </is>
      </c>
      <c r="B16" s="17">
        <f>'Income-Expense Tracking'!C29</f>
        <v/>
      </c>
      <c r="C16" s="16" t="inlineStr">
        <is>
          <t>Annual principal + interest</t>
        </is>
      </c>
    </row>
    <row r="17">
      <c r="A17" s="21" t="inlineStr">
        <is>
          <t>Net Cash Flow</t>
        </is>
      </c>
      <c r="B17" s="10">
        <f>B15-B16</f>
        <v/>
      </c>
      <c r="C17" s="6" t="inlineStr">
        <is>
          <t>NOI minus mortgage payment</t>
        </is>
      </c>
    </row>
    <row r="18">
      <c r="A18" s="22" t="inlineStr">
        <is>
          <t>Cap Rate (%)</t>
        </is>
      </c>
      <c r="B18" s="23">
        <f>IFERROR(B15/'Property Details'!C17, 0)</f>
        <v/>
      </c>
      <c r="C18" s="16" t="inlineStr">
        <is>
          <t>NOI / Purchase price</t>
        </is>
      </c>
    </row>
    <row r="19">
      <c r="A19" s="21" t="inlineStr">
        <is>
          <t>Cash-on-Cash Return (%)</t>
        </is>
      </c>
      <c r="B19" s="24">
        <f>IFERROR(B17/B11, 0)</f>
        <v/>
      </c>
      <c r="C19" s="6" t="inlineStr">
        <is>
          <t>Annual cash flow / cash invested</t>
        </is>
      </c>
    </row>
    <row r="20">
      <c r="A20" s="22" t="inlineStr">
        <is>
          <t>Debt Service Coverage Ratio</t>
        </is>
      </c>
      <c r="B20" s="25">
        <f>IFERROR(B15/B16, 0)</f>
        <v/>
      </c>
      <c r="C20" s="16" t="inlineStr">
        <is>
          <t>NOI / Mortgage</t>
        </is>
      </c>
    </row>
    <row r="21">
      <c r="A21" s="21" t="inlineStr">
        <is>
          <t>Price-to-Rent Ratio</t>
        </is>
      </c>
      <c r="B21" s="26">
        <f>IFERROR('Property Details'!C17/('Income-Expense Tracking'!C25/12), 0)</f>
        <v/>
      </c>
      <c r="C21" s="6" t="inlineStr">
        <is>
          <t>Purchase price / monthly rent</t>
        </is>
      </c>
    </row>
    <row r="22">
      <c r="A22" s="22" t="inlineStr">
        <is>
          <t>Gross Rental Yield (%)</t>
        </is>
      </c>
      <c r="B22" s="23">
        <f>IFERROR('Income-Expense Tracking'!C25/'Property Details'!C17, 0)</f>
        <v/>
      </c>
      <c r="C22" s="16" t="inlineStr">
        <is>
          <t>Annual rent / purchase price</t>
        </is>
      </c>
    </row>
    <row r="23">
      <c r="A23" s="21" t="inlineStr">
        <is>
          <t>Expense Ratio (%)</t>
        </is>
      </c>
      <c r="B23" s="24">
        <f>IFERROR(B14/B13, 0)</f>
        <v/>
      </c>
      <c r="C23" s="6" t="inlineStr">
        <is>
          <t>Expenses as % of income</t>
        </is>
      </c>
    </row>
    <row r="24">
      <c r="A24" s="22" t="inlineStr">
        <is>
          <t>Mortgage Paydown (Year 1)</t>
        </is>
      </c>
      <c r="B24" s="17">
        <f>IFERROR(ABS(CUMPRINC('Property Details'!C27/100/12, 'Property Details'!C28*12, 'Property Details'!C20, 1, 12, 0)), 0)</f>
        <v/>
      </c>
      <c r="C24" s="16" t="inlineStr">
        <is>
          <t>Equity built in Year 1</t>
        </is>
      </c>
    </row>
    <row r="25">
      <c r="A25" s="21" t="inlineStr">
        <is>
          <t>Total Equity (Current)</t>
        </is>
      </c>
      <c r="B25" s="10">
        <f>'Property Details'!C17-'Property Details'!C30</f>
        <v/>
      </c>
      <c r="C25" s="6" t="inlineStr">
        <is>
          <t>Home value minus remaining loan</t>
        </is>
      </c>
    </row>
    <row r="28">
      <c r="A28" s="4" t="inlineStr">
        <is>
          <t>INVESTMENT QUALITY ASSESSMENT</t>
        </is>
      </c>
    </row>
    <row r="30">
      <c r="A30" s="15" t="inlineStr">
        <is>
          <t>Rating Factor</t>
        </is>
      </c>
      <c r="B30" s="15" t="inlineStr">
        <is>
          <t>Your Value</t>
        </is>
      </c>
      <c r="C30" s="15" t="inlineStr">
        <is>
          <t>Benchmark</t>
        </is>
      </c>
      <c r="D30" s="15" t="inlineStr">
        <is>
          <t>Status</t>
        </is>
      </c>
      <c r="E30" s="15" t="inlineStr">
        <is>
          <t>Notes</t>
        </is>
      </c>
    </row>
    <row r="32">
      <c r="A32" s="22" t="inlineStr">
        <is>
          <t>Cap Rate</t>
        </is>
      </c>
      <c r="B32" s="23">
        <f>B18</f>
        <v/>
      </c>
      <c r="C32" s="16" t="inlineStr">
        <is>
          <t>&gt;5% is good</t>
        </is>
      </c>
      <c r="D32" s="16">
        <f>IF(B32&gt;0.05, "Good", "Fair")</f>
        <v/>
      </c>
      <c r="E32" s="16" t="inlineStr">
        <is>
          <t>Higher cap rate = better return</t>
        </is>
      </c>
    </row>
    <row r="33">
      <c r="A33" s="21" t="inlineStr">
        <is>
          <t>Cash-on-Cash Return</t>
        </is>
      </c>
      <c r="B33" s="24">
        <f>B19</f>
        <v/>
      </c>
      <c r="C33" s="6" t="inlineStr">
        <is>
          <t>&gt;8% is good</t>
        </is>
      </c>
      <c r="D33" s="6">
        <f>IF(B33&gt;0.08, "Good", "Fair")</f>
        <v/>
      </c>
      <c r="E33" s="6" t="inlineStr">
        <is>
          <t>Return on money actually invested</t>
        </is>
      </c>
    </row>
    <row r="34">
      <c r="A34" s="22" t="inlineStr">
        <is>
          <t>DSCR</t>
        </is>
      </c>
      <c r="B34" s="25">
        <f>B20</f>
        <v/>
      </c>
      <c r="C34" s="16" t="inlineStr">
        <is>
          <t>&gt;1.25 is good</t>
        </is>
      </c>
      <c r="D34" s="16">
        <f>IF(B34&gt;1.25, "Good", "Fair")</f>
        <v/>
      </c>
      <c r="E34" s="16" t="inlineStr">
        <is>
          <t>Ability to cover mortgage</t>
        </is>
      </c>
    </row>
    <row r="35">
      <c r="A35" s="21" t="inlineStr">
        <is>
          <t>Expense Ratio</t>
        </is>
      </c>
      <c r="B35" s="24">
        <f>B23</f>
        <v/>
      </c>
      <c r="C35" s="6" t="inlineStr">
        <is>
          <t>&lt;50% is good</t>
        </is>
      </c>
      <c r="D35" s="6">
        <f>IF(B35&lt;0.5, "Good", "High")</f>
        <v/>
      </c>
      <c r="E35" s="6" t="inlineStr">
        <is>
          <t>Lower expenses = better profit</t>
        </is>
      </c>
    </row>
    <row r="36">
      <c r="A36" s="22" t="inlineStr">
        <is>
          <t>Price-to-Rent Ratio</t>
        </is>
      </c>
      <c r="B36" s="25">
        <f>B21</f>
        <v/>
      </c>
      <c r="C36" s="16" t="inlineStr">
        <is>
          <t>&lt;20 is good</t>
        </is>
      </c>
      <c r="D36" s="16">
        <f>IF(B36&lt;20, "Good", "High")</f>
        <v/>
      </c>
      <c r="E36" s="16" t="inlineStr">
        <is>
          <t>Lower ratio = better value</t>
        </is>
      </c>
    </row>
    <row r="37">
      <c r="A37" s="21" t="inlineStr">
        <is>
          <t>Mortgage Paydown</t>
        </is>
      </c>
      <c r="B37" s="10">
        <f>B24</f>
        <v/>
      </c>
      <c r="C37" s="6" t="inlineStr">
        <is>
          <t>$5,000+ in Year 1</t>
        </is>
      </c>
      <c r="D37" s="6">
        <f>IF(B37&gt;5000, "Good", "Low")</f>
        <v/>
      </c>
      <c r="E37" s="6" t="inlineStr">
        <is>
          <t>Building equity through payments</t>
        </is>
      </c>
    </row>
    <row r="40">
      <c r="A40" s="4" t="inlineStr">
        <is>
          <t>MULTI-YEAR PROJECTION</t>
        </is>
      </c>
    </row>
    <row r="42">
      <c r="A42" s="15" t="inlineStr">
        <is>
          <t>Year</t>
        </is>
      </c>
      <c r="B42" s="15" t="inlineStr">
        <is>
          <t>Annual Cash Flow</t>
        </is>
      </c>
      <c r="C42" s="15" t="inlineStr">
        <is>
          <t>Cumulative Cash Flow</t>
        </is>
      </c>
      <c r="D42" s="15" t="inlineStr">
        <is>
          <t>Equity Built (Prin. Paid)</t>
        </is>
      </c>
      <c r="E42" s="15" t="inlineStr">
        <is>
          <t>Total Equity</t>
        </is>
      </c>
      <c r="F42" s="15" t="inlineStr">
        <is>
          <t>Property Value Growth (3% assumed)</t>
        </is>
      </c>
      <c r="H42" t="inlineStr">
        <is>
          <t>Initial Investment</t>
        </is>
      </c>
      <c r="I42" t="inlineStr">
        <is>
          <t>Cumulative Paydown</t>
        </is>
      </c>
      <c r="J42" t="inlineStr">
        <is>
          <t>Appreciation Built</t>
        </is>
      </c>
    </row>
    <row r="44">
      <c r="A44" s="6" t="n">
        <v>1</v>
      </c>
      <c r="B44" s="27">
        <f>'Income-Expense Tracking'!$C$38 * (1.03^(A44-1))</f>
        <v/>
      </c>
      <c r="C44" s="10">
        <f>B44</f>
        <v/>
      </c>
      <c r="D44" s="10">
        <f>IFERROR(ABS(CUMPRINC('Property Details'!$C$27/100/12, 'Property Details'!$C$28*12, 'Property Details'!$C$20, (A44-1)*12+1, A44*12, 0)), 0)</f>
        <v/>
      </c>
      <c r="E44" s="27">
        <f>'Property Details'!$C$22 + D44</f>
        <v/>
      </c>
      <c r="F44" s="10">
        <f>'Property Details'!$C$17 * (1.03^A44)</f>
        <v/>
      </c>
      <c r="H44">
        <f>'Property Details'!$C$22</f>
        <v/>
      </c>
      <c r="I44">
        <f>D44</f>
        <v/>
      </c>
      <c r="J44">
        <f>F44-'Property Details'!$C$17</f>
        <v/>
      </c>
    </row>
    <row r="45">
      <c r="A45" s="16" t="n">
        <v>2</v>
      </c>
      <c r="B45" s="27">
        <f>'Income-Expense Tracking'!$C$38 * (1.03^(A45-1))</f>
        <v/>
      </c>
      <c r="C45" s="17">
        <f>C44+B45</f>
        <v/>
      </c>
      <c r="D45" s="17">
        <f>IFERROR(ABS(CUMPRINC('Property Details'!$C$27/100/12, 'Property Details'!$C$28*12, 'Property Details'!$C$20, (A45-1)*12+1, A45*12, 0)), 0)</f>
        <v/>
      </c>
      <c r="E45" s="27">
        <f>E44 + D45</f>
        <v/>
      </c>
      <c r="F45" s="17">
        <f>'Property Details'!$C$17 * (1.03^A45)</f>
        <v/>
      </c>
      <c r="H45">
        <f>'Property Details'!$C$22</f>
        <v/>
      </c>
      <c r="I45">
        <f>I44+D45</f>
        <v/>
      </c>
      <c r="J45">
        <f>F45-'Property Details'!$C$17</f>
        <v/>
      </c>
    </row>
    <row r="46">
      <c r="A46" s="6" t="n">
        <v>3</v>
      </c>
      <c r="B46" s="27">
        <f>'Income-Expense Tracking'!$C$38 * (1.03^(A46-1))</f>
        <v/>
      </c>
      <c r="C46" s="10">
        <f>C45+B46</f>
        <v/>
      </c>
      <c r="D46" s="10">
        <f>IFERROR(ABS(CUMPRINC('Property Details'!$C$27/100/12, 'Property Details'!$C$28*12, 'Property Details'!$C$20, (A46-1)*12+1, A46*12, 0)), 0)</f>
        <v/>
      </c>
      <c r="E46" s="27">
        <f>E45 + D46</f>
        <v/>
      </c>
      <c r="F46" s="10">
        <f>'Property Details'!$C$17 * (1.03^A46)</f>
        <v/>
      </c>
      <c r="H46">
        <f>'Property Details'!$C$22</f>
        <v/>
      </c>
      <c r="I46">
        <f>I45+D46</f>
        <v/>
      </c>
      <c r="J46">
        <f>F46-'Property Details'!$C$17</f>
        <v/>
      </c>
    </row>
    <row r="47">
      <c r="A47" s="16" t="n">
        <v>4</v>
      </c>
      <c r="B47" s="27">
        <f>'Income-Expense Tracking'!$C$38 * (1.03^(A47-1))</f>
        <v/>
      </c>
      <c r="C47" s="17">
        <f>C46+B47</f>
        <v/>
      </c>
      <c r="D47" s="17">
        <f>IFERROR(ABS(CUMPRINC('Property Details'!$C$27/100/12, 'Property Details'!$C$28*12, 'Property Details'!$C$20, (A47-1)*12+1, A47*12, 0)), 0)</f>
        <v/>
      </c>
      <c r="E47" s="27">
        <f>E46 + D47</f>
        <v/>
      </c>
      <c r="F47" s="17">
        <f>'Property Details'!$C$17 * (1.03^A47)</f>
        <v/>
      </c>
      <c r="H47">
        <f>'Property Details'!$C$22</f>
        <v/>
      </c>
      <c r="I47">
        <f>I46+D47</f>
        <v/>
      </c>
      <c r="J47">
        <f>F47-'Property Details'!$C$17</f>
        <v/>
      </c>
    </row>
    <row r="48">
      <c r="A48" s="6" t="n">
        <v>5</v>
      </c>
      <c r="B48" s="27">
        <f>'Income-Expense Tracking'!$C$38 * (1.03^(A48-1))</f>
        <v/>
      </c>
      <c r="C48" s="10">
        <f>C47+B48</f>
        <v/>
      </c>
      <c r="D48" s="10">
        <f>IFERROR(ABS(CUMPRINC('Property Details'!$C$27/100/12, 'Property Details'!$C$28*12, 'Property Details'!$C$20, (A48-1)*12+1, A48*12, 0)), 0)</f>
        <v/>
      </c>
      <c r="E48" s="27">
        <f>E47 + D48</f>
        <v/>
      </c>
      <c r="F48" s="10">
        <f>'Property Details'!$C$17 * (1.03^A48)</f>
        <v/>
      </c>
      <c r="H48">
        <f>'Property Details'!$C$22</f>
        <v/>
      </c>
      <c r="I48">
        <f>I47+D48</f>
        <v/>
      </c>
      <c r="J48">
        <f>F48-'Property Details'!$C$17</f>
        <v/>
      </c>
    </row>
    <row r="49">
      <c r="A49" s="16" t="n">
        <v>6</v>
      </c>
      <c r="B49" s="27">
        <f>'Income-Expense Tracking'!$C$38 * (1.03^(A49-1))</f>
        <v/>
      </c>
      <c r="C49" s="17">
        <f>C48+B49</f>
        <v/>
      </c>
      <c r="D49" s="17">
        <f>IFERROR(ABS(CUMPRINC('Property Details'!$C$27/100/12, 'Property Details'!$C$28*12, 'Property Details'!$C$20, (A49-1)*12+1, A49*12, 0)), 0)</f>
        <v/>
      </c>
      <c r="E49" s="27">
        <f>E48 + D49</f>
        <v/>
      </c>
      <c r="F49" s="17">
        <f>'Property Details'!$C$17 * (1.03^A49)</f>
        <v/>
      </c>
      <c r="H49">
        <f>'Property Details'!$C$22</f>
        <v/>
      </c>
      <c r="I49">
        <f>I48+D49</f>
        <v/>
      </c>
      <c r="J49">
        <f>F49-'Property Details'!$C$17</f>
        <v/>
      </c>
    </row>
    <row r="50">
      <c r="A50" s="6" t="n">
        <v>7</v>
      </c>
      <c r="B50" s="27">
        <f>'Income-Expense Tracking'!$C$38 * (1.03^(A50-1))</f>
        <v/>
      </c>
      <c r="C50" s="10">
        <f>C49+B50</f>
        <v/>
      </c>
      <c r="D50" s="10">
        <f>IFERROR(ABS(CUMPRINC('Property Details'!$C$27/100/12, 'Property Details'!$C$28*12, 'Property Details'!$C$20, (A50-1)*12+1, A50*12, 0)), 0)</f>
        <v/>
      </c>
      <c r="E50" s="27">
        <f>E49 + D50</f>
        <v/>
      </c>
      <c r="F50" s="10">
        <f>'Property Details'!$C$17 * (1.03^A50)</f>
        <v/>
      </c>
      <c r="H50">
        <f>'Property Details'!$C$22</f>
        <v/>
      </c>
      <c r="I50">
        <f>I49+D50</f>
        <v/>
      </c>
      <c r="J50">
        <f>F50-'Property Details'!$C$17</f>
        <v/>
      </c>
    </row>
    <row r="51">
      <c r="A51" s="16" t="n">
        <v>8</v>
      </c>
      <c r="B51" s="27">
        <f>'Income-Expense Tracking'!$C$38 * (1.03^(A51-1))</f>
        <v/>
      </c>
      <c r="C51" s="17">
        <f>C50+B51</f>
        <v/>
      </c>
      <c r="D51" s="17">
        <f>IFERROR(ABS(CUMPRINC('Property Details'!$C$27/100/12, 'Property Details'!$C$28*12, 'Property Details'!$C$20, (A51-1)*12+1, A51*12, 0)), 0)</f>
        <v/>
      </c>
      <c r="E51" s="27">
        <f>E50 + D51</f>
        <v/>
      </c>
      <c r="F51" s="17">
        <f>'Property Details'!$C$17 * (1.03^A51)</f>
        <v/>
      </c>
      <c r="H51">
        <f>'Property Details'!$C$22</f>
        <v/>
      </c>
      <c r="I51">
        <f>I50+D51</f>
        <v/>
      </c>
      <c r="J51">
        <f>F51-'Property Details'!$C$17</f>
        <v/>
      </c>
    </row>
    <row r="52">
      <c r="A52" s="6" t="n">
        <v>9</v>
      </c>
      <c r="B52" s="27">
        <f>'Income-Expense Tracking'!$C$38 * (1.03^(A52-1))</f>
        <v/>
      </c>
      <c r="C52" s="10">
        <f>C51+B52</f>
        <v/>
      </c>
      <c r="D52" s="10">
        <f>IFERROR(ABS(CUMPRINC('Property Details'!$C$27/100/12, 'Property Details'!$C$28*12, 'Property Details'!$C$20, (A52-1)*12+1, A52*12, 0)), 0)</f>
        <v/>
      </c>
      <c r="E52" s="27">
        <f>E51 + D52</f>
        <v/>
      </c>
      <c r="F52" s="10">
        <f>'Property Details'!$C$17 * (1.03^A52)</f>
        <v/>
      </c>
      <c r="H52">
        <f>'Property Details'!$C$22</f>
        <v/>
      </c>
      <c r="I52">
        <f>I51+D52</f>
        <v/>
      </c>
      <c r="J52">
        <f>F52-'Property Details'!$C$17</f>
        <v/>
      </c>
    </row>
    <row r="53">
      <c r="A53" s="16" t="n">
        <v>10</v>
      </c>
      <c r="B53" s="27">
        <f>'Income-Expense Tracking'!$C$38 * (1.03^(A53-1))</f>
        <v/>
      </c>
      <c r="C53" s="17">
        <f>C52+B53</f>
        <v/>
      </c>
      <c r="D53" s="17">
        <f>IFERROR(ABS(CUMPRINC('Property Details'!$C$27/100/12, 'Property Details'!$C$28*12, 'Property Details'!$C$20, (A53-1)*12+1, A53*12, 0)), 0)</f>
        <v/>
      </c>
      <c r="E53" s="27">
        <f>E52 + D53</f>
        <v/>
      </c>
      <c r="F53" s="17">
        <f>'Property Details'!$C$17 * (1.03^A53)</f>
        <v/>
      </c>
      <c r="H53">
        <f>'Property Details'!$C$22</f>
        <v/>
      </c>
      <c r="I53">
        <f>I52+D53</f>
        <v/>
      </c>
      <c r="J53">
        <f>F53-'Property Details'!$C$17</f>
        <v/>
      </c>
    </row>
    <row r="56">
      <c r="A56" s="4" t="inlineStr">
        <is>
          <t>INVESTMENT RECOMMENDATION</t>
        </is>
      </c>
    </row>
    <row r="58">
      <c r="A58" s="28">
        <f>IF(B18&gt;0.08, "Excellent investment opportunity (Cap Rate &gt; 8%)", IF(B18&gt;0.05, "Good investment with solid returns (Cap Rate &gt; 5%)", IF(B18&gt;0.03, "Fair investment, moderate returns", "Poor investment, low returns")))</f>
        <v/>
      </c>
    </row>
    <row r="59">
      <c r="A59" s="28">
        <f>IF(B17&gt;0, "Property generates positive cash flow", "Property has negative cash flow - relies heavily on appreciation/paydown")</f>
        <v/>
      </c>
    </row>
    <row r="60">
      <c r="A60" s="28">
        <f>IF(B20&gt;1.25, "Strong ability to cover mortgage payments (DSCR &gt; 1.25)", "Tight cash flow - ensure sufficient cash reserves")</f>
        <v/>
      </c>
    </row>
    <row r="61">
      <c r="A61" s="28">
        <f>"10-year projection shows cumulative cash flow of $" &amp; TEXT(C53, "#,##0") &amp; " and potential total equity of $" &amp; TEXT(E53, "#,##0")</f>
        <v/>
      </c>
    </row>
    <row r="65">
      <c r="A65" s="4" t="inlineStr">
        <is>
          <t>BREAK-EVEN ANALYSIS</t>
        </is>
      </c>
    </row>
    <row r="67">
      <c r="A67" s="21" t="inlineStr">
        <is>
          <t>Monthly Break-Even Rent (covers all expenses):</t>
        </is>
      </c>
      <c r="B67" s="29">
        <f>(B14+B16)/12</f>
        <v/>
      </c>
    </row>
    <row r="68">
      <c r="A68" s="21" t="inlineStr">
        <is>
          <t>Current Monthly Rent:</t>
        </is>
      </c>
      <c r="B68" s="29">
        <f>'Property Details'!C45</f>
        <v/>
      </c>
    </row>
    <row r="69">
      <c r="A69" s="21" t="inlineStr">
        <is>
          <t>Safety Margin (how much above break-even):</t>
        </is>
      </c>
      <c r="B69" s="29">
        <f>B68-B67</f>
        <v/>
      </c>
    </row>
    <row r="70">
      <c r="A70" s="21" t="inlineStr">
        <is>
          <t>Break-Even Vacancy Rate (%):</t>
        </is>
      </c>
      <c r="B70" s="30">
        <f>IFERROR(B69/B68, 0)</f>
        <v/>
      </c>
    </row>
  </sheetData>
  <mergeCells count="9">
    <mergeCell ref="A2:F2"/>
    <mergeCell ref="A1:F1"/>
    <mergeCell ref="A5:F5"/>
    <mergeCell ref="A28:E28"/>
    <mergeCell ref="A40:F40"/>
    <mergeCell ref="A56:F56"/>
    <mergeCell ref="A3:F3"/>
    <mergeCell ref="A7:C7"/>
    <mergeCell ref="A65:C65"/>
  </mergeCells>
  <conditionalFormatting sqref="D32">
    <cfRule type="cellIs" priority="1" operator="equal" dxfId="4">
      <formula>"Good"</formula>
    </cfRule>
    <cfRule type="cellIs" priority="2" operator="notEqual" dxfId="5">
      <formula>"Good"</formula>
    </cfRule>
  </conditionalFormatting>
  <conditionalFormatting sqref="D33">
    <cfRule type="cellIs" priority="3" operator="equal" dxfId="4">
      <formula>"Good"</formula>
    </cfRule>
    <cfRule type="cellIs" priority="4" operator="notEqual" dxfId="5">
      <formula>"Good"</formula>
    </cfRule>
  </conditionalFormatting>
  <conditionalFormatting sqref="D34">
    <cfRule type="cellIs" priority="5" operator="equal" dxfId="4">
      <formula>"Good"</formula>
    </cfRule>
    <cfRule type="cellIs" priority="6" operator="notEqual" dxfId="5">
      <formula>"Good"</formula>
    </cfRule>
  </conditionalFormatting>
  <conditionalFormatting sqref="D35">
    <cfRule type="cellIs" priority="7" operator="equal" dxfId="4">
      <formula>"Good"</formula>
    </cfRule>
    <cfRule type="cellIs" priority="8" operator="notEqual" dxfId="5">
      <formula>"Good"</formula>
    </cfRule>
  </conditionalFormatting>
  <conditionalFormatting sqref="D36">
    <cfRule type="cellIs" priority="9" operator="equal" dxfId="4">
      <formula>"Good"</formula>
    </cfRule>
    <cfRule type="cellIs" priority="10" operator="notEqual" dxfId="5">
      <formula>"Good"</formula>
    </cfRule>
  </conditionalFormatting>
  <conditionalFormatting sqref="D37">
    <cfRule type="cellIs" priority="11" operator="equal" dxfId="4">
      <formula>"Good"</formula>
    </cfRule>
    <cfRule type="cellIs" priority="12" operator="notEqual" dxfId="5">
      <formula>"Good"</formula>
    </cfRule>
  </conditionalFormatting>
  <conditionalFormatting sqref="B69">
    <cfRule type="cellIs" priority="13" operator="greaterThan" dxfId="6">
      <formula>0</formula>
    </cfRule>
    <cfRule type="cellIs" priority="14" operator="lessThan" dxfId="7">
      <formula>0</formula>
    </cfRule>
  </conditionalFormatting>
  <hyperlinks>
    <hyperlink xmlns:r="http://schemas.openxmlformats.org/officeDocument/2006/relationships" ref="A1" r:id="rId1"/>
  </hyperlinks>
  <pageMargins left="0.75" right="0.75" top="1" bottom="1" header="0.5" footer="0.5"/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2026-06-26T18:16:42Z</dcterms:created>
  <dcterms:modified xmlns:dcterms="http://purl.org/dc/terms/" xmlns:xsi="http://www.w3.org/2001/XMLSchema-instance" xsi:type="dcterms:W3CDTF">2026-06-26T18:16:42Z</dcterms:modified>
</cp:coreProperties>
</file>