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ldings Summary" sheetId="1" state="visible" r:id="rId1"/>
    <sheet xmlns:r="http://schemas.openxmlformats.org/officeDocument/2006/relationships" name="Transaction Log" sheetId="2" state="visible" r:id="rId2"/>
    <sheet xmlns:r="http://schemas.openxmlformats.org/officeDocument/2006/relationships" name="Performance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yyyy-mm-dd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b val="1"/>
      <color rgb="00FFFFFF"/>
      <sz val="11"/>
    </font>
  </fonts>
  <fills count="10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74151"/>
        <bgColor rgb="00374151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4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center" vertical="center"/>
    </xf>
    <xf numFmtId="0" fontId="5" fillId="5" borderId="1" pivotButton="0" quotePrefix="0" xfId="0"/>
    <xf numFmtId="3" fontId="5" fillId="5" borderId="1" pivotButton="0" quotePrefix="0" xfId="0"/>
    <xf numFmtId="164" fontId="5" fillId="5" borderId="1" pivotButton="0" quotePrefix="0" xfId="0"/>
    <xf numFmtId="165" fontId="5" fillId="5" borderId="1" pivotButton="0" quotePrefix="0" xfId="0"/>
    <xf numFmtId="0" fontId="5" fillId="4" borderId="1" pivotButton="0" quotePrefix="0" xfId="0"/>
    <xf numFmtId="3" fontId="5" fillId="4" borderId="1" pivotButton="0" quotePrefix="0" xfId="0"/>
    <xf numFmtId="164" fontId="5" fillId="4" borderId="1" pivotButton="0" quotePrefix="0" xfId="0"/>
    <xf numFmtId="165" fontId="5" fillId="4" borderId="1" pivotButton="0" quotePrefix="0" xfId="0"/>
    <xf numFmtId="4" fontId="5" fillId="5" borderId="1" pivotButton="0" quotePrefix="0" xfId="0"/>
    <xf numFmtId="4" fontId="5" fillId="4" borderId="1" pivotButton="0" quotePrefix="0" xfId="0"/>
    <xf numFmtId="0" fontId="6" fillId="2" borderId="0" pivotButton="0" quotePrefix="0" xfId="0"/>
    <xf numFmtId="0" fontId="4" fillId="6" borderId="0" pivotButton="0" quotePrefix="0" xfId="0"/>
    <xf numFmtId="164" fontId="4" fillId="6" borderId="0" pivotButton="0" quotePrefix="0" xfId="0"/>
    <xf numFmtId="0" fontId="0" fillId="6" borderId="0" pivotButton="0" quotePrefix="0" xfId="0"/>
    <xf numFmtId="0" fontId="4" fillId="7" borderId="0" pivotButton="0" quotePrefix="0" xfId="0"/>
    <xf numFmtId="164" fontId="4" fillId="7" borderId="0" pivotButton="0" quotePrefix="0" xfId="0"/>
    <xf numFmtId="0" fontId="0" fillId="7" borderId="0" pivotButton="0" quotePrefix="0" xfId="0"/>
    <xf numFmtId="165" fontId="4" fillId="7" borderId="0" pivotButton="0" quotePrefix="0" xfId="0"/>
    <xf numFmtId="0" fontId="4" fillId="4" borderId="0" pivotButton="0" quotePrefix="0" xfId="0"/>
    <xf numFmtId="3" fontId="4" fillId="4" borderId="0" pivotButton="0" quotePrefix="0" xfId="0"/>
    <xf numFmtId="0" fontId="0" fillId="4" borderId="0" pivotButton="0" quotePrefix="0" xfId="0"/>
    <xf numFmtId="166" fontId="5" fillId="5" borderId="1" pivotButton="0" quotePrefix="0" xfId="0"/>
    <xf numFmtId="166" fontId="5" fillId="4" borderId="1" pivotButton="0" quotePrefix="0" xfId="0"/>
    <xf numFmtId="164" fontId="4" fillId="8" borderId="0" pivotButton="0" quotePrefix="0" xfId="0"/>
    <xf numFmtId="164" fontId="4" fillId="9" borderId="0" pivotButton="0" quotePrefix="0" xfId="0"/>
    <xf numFmtId="164" fontId="4" fillId="4" borderId="0" pivotButton="0" quotePrefix="0" xfId="0"/>
    <xf numFmtId="164" fontId="4" fillId="0" borderId="1" pivotButton="0" quotePrefix="0" xfId="0"/>
    <xf numFmtId="164" fontId="4" fillId="7" borderId="1" pivotButton="0" quotePrefix="0" xfId="0"/>
    <xf numFmtId="165" fontId="4" fillId="7" borderId="1" pivotButton="0" quotePrefix="0" xfId="0"/>
    <xf numFmtId="3" fontId="4" fillId="0" borderId="1" pivotButton="0" quotePrefix="0" xfId="0"/>
    <xf numFmtId="3" fontId="5" fillId="5" borderId="1" applyAlignment="1" pivotButton="0" quotePrefix="0" xfId="0">
      <alignment horizontal="center" vertical="center"/>
    </xf>
    <xf numFmtId="3" fontId="5" fillId="4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4" fillId="7" borderId="1" pivotButton="0" quotePrefix="0" xfId="0"/>
    <xf numFmtId="164" fontId="5" fillId="7" borderId="1" pivotButton="0" quotePrefix="0" xfId="0"/>
    <xf numFmtId="165" fontId="5" fillId="7" borderId="1" pivotButton="0" quotePrefix="0" xfId="0"/>
    <xf numFmtId="0" fontId="5" fillId="8" borderId="1" applyAlignment="1" pivotButton="0" quotePrefix="0" xfId="0">
      <alignment horizontal="center" vertical="center"/>
    </xf>
    <xf numFmtId="0" fontId="4" fillId="8" borderId="1" pivotButton="0" quotePrefix="0" xfId="0"/>
    <xf numFmtId="164" fontId="5" fillId="8" borderId="1" pivotButton="0" quotePrefix="0" xfId="0"/>
    <xf numFmtId="165" fontId="5" fillId="8" borderId="1" pivotButton="0" quotePrefix="0" xfId="0"/>
  </cellXfs>
  <cellStyles count="1">
    <cellStyle name="Normal" xfId="0" builtinId="0" hidden="0"/>
  </cellStyles>
  <dxfs count="4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  <dxf>
      <font>
        <b val="1"/>
        <color rgb="001E40AF"/>
      </font>
      <fill>
        <patternFill patternType="solid">
          <fgColor rgb="00DBEAFE"/>
          <bgColor rgb="00DBEAFE"/>
        </patternFill>
      </fill>
    </dxf>
    <dxf>
      <font>
        <b val="1"/>
        <color rgb="00FFFFFF"/>
      </font>
      <fill>
        <patternFill patternType="solid">
          <fgColor rgb="00374151"/>
          <bgColor rgb="0037415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Portfolio Allocation by Investment</a:t>
            </a:r>
          </a:p>
        </rich>
      </tx>
    </title>
    <plotArea>
      <pieChart>
        <varyColors val="1"/>
        <ser>
          <idx val="0"/>
          <order val="0"/>
          <tx>
            <strRef>
              <f>'Holdings Summary'!H8</f>
            </strRef>
          </tx>
          <spPr>
            <a:ln xmlns:a="http://schemas.openxmlformats.org/drawingml/2006/main">
              <a:prstDash val="solid"/>
            </a:ln>
          </spPr>
          <cat>
            <numRef>
              <f>'Holdings Summary'!$A$9:$A$18</f>
            </numRef>
          </cat>
          <val>
            <numRef>
              <f>'Holdings Summary'!$H$9:$H$18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Unrealized Gain/Loss by Investment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'Holdings Summary'!I8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'Holdings Summary'!$B$9:$B$18</f>
            </numRef>
          </cat>
          <val>
            <numRef>
              <f>'Holdings Summary'!$I$9:$I$18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Gain / Loss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45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66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K39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18" customWidth="1" min="3" max="3"/>
    <col width="16" customWidth="1" min="4" max="4"/>
    <col width="18" customWidth="1" min="5" max="5"/>
    <col width="14" customWidth="1" min="6" max="6"/>
    <col width="17" customWidth="1" min="7" max="7"/>
    <col width="17" customWidth="1" min="8" max="8"/>
    <col width="24" customWidth="1" min="9" max="9"/>
    <col width="17" customWidth="1" min="10" max="10"/>
    <col width="18" customWidth="1" min="11" max="11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INVESTMENT PORTFOLIO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AS OF DATE:</t>
        </is>
      </c>
      <c r="B5" s="5" t="inlineStr">
        <is>
          <t>2026-06-26</t>
        </is>
      </c>
    </row>
    <row r="6"/>
    <row r="7"/>
    <row r="8" ht="22" customHeight="1">
      <c r="A8" s="6" t="inlineStr">
        <is>
          <t>Investment Name</t>
        </is>
      </c>
      <c r="B8" s="7" t="inlineStr">
        <is>
          <t>Ticker</t>
        </is>
      </c>
      <c r="C8" s="7" t="inlineStr">
        <is>
          <t>Type</t>
        </is>
      </c>
      <c r="D8" s="6" t="inlineStr">
        <is>
          <t>Shares/Units</t>
        </is>
      </c>
      <c r="E8" s="6" t="inlineStr">
        <is>
          <t>Cost per Share</t>
        </is>
      </c>
      <c r="F8" s="6" t="inlineStr">
        <is>
          <t>Total Cost</t>
        </is>
      </c>
      <c r="G8" s="6" t="inlineStr">
        <is>
          <t>Current Price</t>
        </is>
      </c>
      <c r="H8" s="6" t="inlineStr">
        <is>
          <t>Current Value</t>
        </is>
      </c>
      <c r="I8" s="6" t="inlineStr">
        <is>
          <t>Unrealized Gain/Loss</t>
        </is>
      </c>
      <c r="J8" s="6" t="inlineStr">
        <is>
          <t>Gain/Loss (%)</t>
        </is>
      </c>
      <c r="K8" s="6" t="inlineStr">
        <is>
          <t>% of Portfolio</t>
        </is>
      </c>
    </row>
    <row r="9">
      <c r="A9" s="8" t="inlineStr">
        <is>
          <t>Apple Stock</t>
        </is>
      </c>
      <c r="B9" s="8" t="inlineStr">
        <is>
          <t>AAPL</t>
        </is>
      </c>
      <c r="C9" s="8" t="inlineStr">
        <is>
          <t>Stock</t>
        </is>
      </c>
      <c r="D9" s="9" t="n">
        <v>50</v>
      </c>
      <c r="E9" s="10" t="n">
        <v>150</v>
      </c>
      <c r="F9" s="10">
        <f>D9*E9</f>
        <v/>
      </c>
      <c r="G9" s="10" t="n">
        <v>185</v>
      </c>
      <c r="H9" s="10">
        <f>D9*G9</f>
        <v/>
      </c>
      <c r="I9" s="10">
        <f>H9-F9</f>
        <v/>
      </c>
      <c r="J9" s="11">
        <f>IF(F9=0, 0, I9/F9)</f>
        <v/>
      </c>
      <c r="K9" s="11">
        <f>IF($H$36=0, 0, H9/$H$36)</f>
        <v/>
      </c>
    </row>
    <row r="10">
      <c r="A10" s="12" t="inlineStr">
        <is>
          <t>Microsoft Corp</t>
        </is>
      </c>
      <c r="B10" s="12" t="inlineStr">
        <is>
          <t>MSFT</t>
        </is>
      </c>
      <c r="C10" s="12" t="inlineStr">
        <is>
          <t>Stock</t>
        </is>
      </c>
      <c r="D10" s="13" t="n">
        <v>30</v>
      </c>
      <c r="E10" s="14" t="n">
        <v>240</v>
      </c>
      <c r="F10" s="14">
        <f>D10*E10</f>
        <v/>
      </c>
      <c r="G10" s="14" t="n">
        <v>310</v>
      </c>
      <c r="H10" s="14">
        <f>D10*G10</f>
        <v/>
      </c>
      <c r="I10" s="14">
        <f>H10-F10</f>
        <v/>
      </c>
      <c r="J10" s="15">
        <f>IF(F10=0, 0, I10/F10)</f>
        <v/>
      </c>
      <c r="K10" s="15">
        <f>IF($H$36=0, 0, H10/$H$36)</f>
        <v/>
      </c>
    </row>
    <row r="11">
      <c r="A11" s="8" t="inlineStr">
        <is>
          <t>Vanguard S&amp;P 500 ETF</t>
        </is>
      </c>
      <c r="B11" s="8" t="inlineStr">
        <is>
          <t>VOO</t>
        </is>
      </c>
      <c r="C11" s="8" t="inlineStr">
        <is>
          <t>ETF</t>
        </is>
      </c>
      <c r="D11" s="9" t="n">
        <v>40</v>
      </c>
      <c r="E11" s="10" t="n">
        <v>380</v>
      </c>
      <c r="F11" s="10">
        <f>D11*E11</f>
        <v/>
      </c>
      <c r="G11" s="10" t="n">
        <v>420</v>
      </c>
      <c r="H11" s="10">
        <f>D11*G11</f>
        <v/>
      </c>
      <c r="I11" s="10">
        <f>H11-F11</f>
        <v/>
      </c>
      <c r="J11" s="11">
        <f>IF(F11=0, 0, I11/F11)</f>
        <v/>
      </c>
      <c r="K11" s="11">
        <f>IF($H$36=0, 0, H11/$H$36)</f>
        <v/>
      </c>
    </row>
    <row r="12">
      <c r="A12" s="12" t="inlineStr">
        <is>
          <t>iShares Core US Aggregate Bond</t>
        </is>
      </c>
      <c r="B12" s="12" t="inlineStr">
        <is>
          <t>AGG</t>
        </is>
      </c>
      <c r="C12" s="12" t="inlineStr">
        <is>
          <t>Bond</t>
        </is>
      </c>
      <c r="D12" s="13" t="n">
        <v>100</v>
      </c>
      <c r="E12" s="14" t="n">
        <v>98</v>
      </c>
      <c r="F12" s="14">
        <f>D12*E12</f>
        <v/>
      </c>
      <c r="G12" s="14" t="n">
        <v>95</v>
      </c>
      <c r="H12" s="14">
        <f>D12*G12</f>
        <v/>
      </c>
      <c r="I12" s="14">
        <f>H12-F12</f>
        <v/>
      </c>
      <c r="J12" s="15">
        <f>IF(F12=0, 0, I12/F12)</f>
        <v/>
      </c>
      <c r="K12" s="15">
        <f>IF($H$36=0, 0, H12/$H$36)</f>
        <v/>
      </c>
    </row>
    <row r="13">
      <c r="A13" s="8" t="inlineStr">
        <is>
          <t>Fidelity Contrafund</t>
        </is>
      </c>
      <c r="B13" s="8" t="inlineStr">
        <is>
          <t>FCNTX</t>
        </is>
      </c>
      <c r="C13" s="8" t="inlineStr">
        <is>
          <t>Mutual Fund</t>
        </is>
      </c>
      <c r="D13" s="9" t="n">
        <v>120</v>
      </c>
      <c r="E13" s="10" t="n">
        <v>12.5</v>
      </c>
      <c r="F13" s="10">
        <f>D13*E13</f>
        <v/>
      </c>
      <c r="G13" s="10" t="n">
        <v>14.2</v>
      </c>
      <c r="H13" s="10">
        <f>D13*G13</f>
        <v/>
      </c>
      <c r="I13" s="10">
        <f>H13-F13</f>
        <v/>
      </c>
      <c r="J13" s="11">
        <f>IF(F13=0, 0, I13/F13)</f>
        <v/>
      </c>
      <c r="K13" s="11">
        <f>IF($H$36=0, 0, H13/$H$36)</f>
        <v/>
      </c>
    </row>
    <row r="14">
      <c r="A14" s="12" t="inlineStr">
        <is>
          <t>Tesla Inc</t>
        </is>
      </c>
      <c r="B14" s="12" t="inlineStr">
        <is>
          <t>TSLA</t>
        </is>
      </c>
      <c r="C14" s="12" t="inlineStr">
        <is>
          <t>Stock</t>
        </is>
      </c>
      <c r="D14" s="13" t="n">
        <v>15</v>
      </c>
      <c r="E14" s="14" t="n">
        <v>200</v>
      </c>
      <c r="F14" s="14">
        <f>D14*E14</f>
        <v/>
      </c>
      <c r="G14" s="14" t="n">
        <v>180</v>
      </c>
      <c r="H14" s="14">
        <f>D14*G14</f>
        <v/>
      </c>
      <c r="I14" s="14">
        <f>H14-F14</f>
        <v/>
      </c>
      <c r="J14" s="15">
        <f>IF(F14=0, 0, I14/F14)</f>
        <v/>
      </c>
      <c r="K14" s="15">
        <f>IF($H$36=0, 0, H14/$H$36)</f>
        <v/>
      </c>
    </row>
    <row r="15">
      <c r="A15" s="8" t="inlineStr">
        <is>
          <t>Bitcoin Crypto Asset</t>
        </is>
      </c>
      <c r="B15" s="8" t="inlineStr">
        <is>
          <t>BTC</t>
        </is>
      </c>
      <c r="C15" s="8" t="inlineStr">
        <is>
          <t>Cryptocurrency</t>
        </is>
      </c>
      <c r="D15" s="16" t="n">
        <v>0.5</v>
      </c>
      <c r="E15" s="10" t="n">
        <v>45000</v>
      </c>
      <c r="F15" s="10">
        <f>D15*E15</f>
        <v/>
      </c>
      <c r="G15" s="10" t="n">
        <v>62000</v>
      </c>
      <c r="H15" s="10">
        <f>D15*G15</f>
        <v/>
      </c>
      <c r="I15" s="10">
        <f>H15-F15</f>
        <v/>
      </c>
      <c r="J15" s="11">
        <f>IF(F15=0, 0, I15/F15)</f>
        <v/>
      </c>
      <c r="K15" s="11">
        <f>IF($H$36=0, 0, H15/$H$36)</f>
        <v/>
      </c>
    </row>
    <row r="16">
      <c r="A16" s="12" t="inlineStr">
        <is>
          <t>Ethereum Crypto Asset</t>
        </is>
      </c>
      <c r="B16" s="12" t="inlineStr">
        <is>
          <t>ETH</t>
        </is>
      </c>
      <c r="C16" s="12" t="inlineStr">
        <is>
          <t>Cryptocurrency</t>
        </is>
      </c>
      <c r="D16" s="17" t="n">
        <v>3</v>
      </c>
      <c r="E16" s="14" t="n">
        <v>2500</v>
      </c>
      <c r="F16" s="14">
        <f>D16*E16</f>
        <v/>
      </c>
      <c r="G16" s="14" t="n">
        <v>3400</v>
      </c>
      <c r="H16" s="14">
        <f>D16*G16</f>
        <v/>
      </c>
      <c r="I16" s="14">
        <f>H16-F16</f>
        <v/>
      </c>
      <c r="J16" s="15">
        <f>IF(F16=0, 0, I16/F16)</f>
        <v/>
      </c>
      <c r="K16" s="15">
        <f>IF($H$36=0, 0, H16/$H$36)</f>
        <v/>
      </c>
    </row>
    <row r="17">
      <c r="A17" s="8" t="inlineStr">
        <is>
          <t>NVIDIA Corp</t>
        </is>
      </c>
      <c r="B17" s="8" t="inlineStr">
        <is>
          <t>NVDA</t>
        </is>
      </c>
      <c r="C17" s="8" t="inlineStr">
        <is>
          <t>Stock</t>
        </is>
      </c>
      <c r="D17" s="9" t="n">
        <v>80</v>
      </c>
      <c r="E17" s="10" t="n">
        <v>50</v>
      </c>
      <c r="F17" s="10">
        <f>D17*E17</f>
        <v/>
      </c>
      <c r="G17" s="10" t="n">
        <v>125</v>
      </c>
      <c r="H17" s="10">
        <f>D17*G17</f>
        <v/>
      </c>
      <c r="I17" s="10">
        <f>H17-F17</f>
        <v/>
      </c>
      <c r="J17" s="11">
        <f>IF(F17=0, 0, I17/F17)</f>
        <v/>
      </c>
      <c r="K17" s="11">
        <f>IF($H$36=0, 0, H17/$H$36)</f>
        <v/>
      </c>
    </row>
    <row r="18">
      <c r="A18" s="12" t="inlineStr">
        <is>
          <t>Schwab US Dividend Equity ETF</t>
        </is>
      </c>
      <c r="B18" s="12" t="inlineStr">
        <is>
          <t>SCHD</t>
        </is>
      </c>
      <c r="C18" s="12" t="inlineStr">
        <is>
          <t>ETF</t>
        </is>
      </c>
      <c r="D18" s="13" t="n">
        <v>60</v>
      </c>
      <c r="E18" s="14" t="n">
        <v>72</v>
      </c>
      <c r="F18" s="14">
        <f>D18*E18</f>
        <v/>
      </c>
      <c r="G18" s="14" t="n">
        <v>78</v>
      </c>
      <c r="H18" s="14">
        <f>D18*G18</f>
        <v/>
      </c>
      <c r="I18" s="14">
        <f>H18-F18</f>
        <v/>
      </c>
      <c r="J18" s="15">
        <f>IF(F18=0, 0, I18/F18)</f>
        <v/>
      </c>
      <c r="K18" s="15">
        <f>IF($H$36=0, 0, H18/$H$36)</f>
        <v/>
      </c>
    </row>
    <row r="19">
      <c r="A19" s="8" t="inlineStr"/>
      <c r="B19" s="8" t="inlineStr"/>
      <c r="C19" s="8" t="inlineStr"/>
      <c r="D19" s="9" t="inlineStr"/>
      <c r="E19" s="10" t="inlineStr"/>
      <c r="F19" s="10">
        <f>D19*E19</f>
        <v/>
      </c>
      <c r="G19" s="10" t="inlineStr"/>
      <c r="H19" s="10">
        <f>D19*G19</f>
        <v/>
      </c>
      <c r="I19" s="10">
        <f>H19-F19</f>
        <v/>
      </c>
      <c r="J19" s="11">
        <f>IF(F19=0, 0, I19/F19)</f>
        <v/>
      </c>
      <c r="K19" s="11">
        <f>IF($H$36=0, 0, H19/$H$36)</f>
        <v/>
      </c>
    </row>
    <row r="20">
      <c r="A20" s="12" t="inlineStr"/>
      <c r="B20" s="12" t="inlineStr"/>
      <c r="C20" s="12" t="inlineStr"/>
      <c r="D20" s="13" t="inlineStr"/>
      <c r="E20" s="14" t="inlineStr"/>
      <c r="F20" s="14">
        <f>D20*E20</f>
        <v/>
      </c>
      <c r="G20" s="14" t="inlineStr"/>
      <c r="H20" s="14">
        <f>D20*G20</f>
        <v/>
      </c>
      <c r="I20" s="14">
        <f>H20-F20</f>
        <v/>
      </c>
      <c r="J20" s="15">
        <f>IF(F20=0, 0, I20/F20)</f>
        <v/>
      </c>
      <c r="K20" s="15">
        <f>IF($H$36=0, 0, H20/$H$36)</f>
        <v/>
      </c>
    </row>
    <row r="21">
      <c r="A21" s="8" t="inlineStr"/>
      <c r="B21" s="8" t="inlineStr"/>
      <c r="C21" s="8" t="inlineStr"/>
      <c r="D21" s="9" t="inlineStr"/>
      <c r="E21" s="10" t="inlineStr"/>
      <c r="F21" s="10">
        <f>D21*E21</f>
        <v/>
      </c>
      <c r="G21" s="10" t="inlineStr"/>
      <c r="H21" s="10">
        <f>D21*G21</f>
        <v/>
      </c>
      <c r="I21" s="10">
        <f>H21-F21</f>
        <v/>
      </c>
      <c r="J21" s="11">
        <f>IF(F21=0, 0, I21/F21)</f>
        <v/>
      </c>
      <c r="K21" s="11">
        <f>IF($H$36=0, 0, H21/$H$36)</f>
        <v/>
      </c>
    </row>
    <row r="22">
      <c r="A22" s="12" t="inlineStr"/>
      <c r="B22" s="12" t="inlineStr"/>
      <c r="C22" s="12" t="inlineStr"/>
      <c r="D22" s="13" t="inlineStr"/>
      <c r="E22" s="14" t="inlineStr"/>
      <c r="F22" s="14">
        <f>D22*E22</f>
        <v/>
      </c>
      <c r="G22" s="14" t="inlineStr"/>
      <c r="H22" s="14">
        <f>D22*G22</f>
        <v/>
      </c>
      <c r="I22" s="14">
        <f>H22-F22</f>
        <v/>
      </c>
      <c r="J22" s="15">
        <f>IF(F22=0, 0, I22/F22)</f>
        <v/>
      </c>
      <c r="K22" s="15">
        <f>IF($H$36=0, 0, H22/$H$36)</f>
        <v/>
      </c>
    </row>
    <row r="23">
      <c r="A23" s="8" t="inlineStr"/>
      <c r="B23" s="8" t="inlineStr"/>
      <c r="C23" s="8" t="inlineStr"/>
      <c r="D23" s="9" t="inlineStr"/>
      <c r="E23" s="10" t="inlineStr"/>
      <c r="F23" s="10">
        <f>D23*E23</f>
        <v/>
      </c>
      <c r="G23" s="10" t="inlineStr"/>
      <c r="H23" s="10">
        <f>D23*G23</f>
        <v/>
      </c>
      <c r="I23" s="10">
        <f>H23-F23</f>
        <v/>
      </c>
      <c r="J23" s="11">
        <f>IF(F23=0, 0, I23/F23)</f>
        <v/>
      </c>
      <c r="K23" s="11">
        <f>IF($H$36=0, 0, H23/$H$36)</f>
        <v/>
      </c>
    </row>
    <row r="24">
      <c r="A24" s="12" t="inlineStr"/>
      <c r="B24" s="12" t="inlineStr"/>
      <c r="C24" s="12" t="inlineStr"/>
      <c r="D24" s="13" t="inlineStr"/>
      <c r="E24" s="14" t="inlineStr"/>
      <c r="F24" s="14">
        <f>D24*E24</f>
        <v/>
      </c>
      <c r="G24" s="14" t="inlineStr"/>
      <c r="H24" s="14">
        <f>D24*G24</f>
        <v/>
      </c>
      <c r="I24" s="14">
        <f>H24-F24</f>
        <v/>
      </c>
      <c r="J24" s="15">
        <f>IF(F24=0, 0, I24/F24)</f>
        <v/>
      </c>
      <c r="K24" s="15">
        <f>IF($H$36=0, 0, H24/$H$36)</f>
        <v/>
      </c>
    </row>
    <row r="25">
      <c r="A25" s="8" t="inlineStr"/>
      <c r="B25" s="8" t="inlineStr"/>
      <c r="C25" s="8" t="inlineStr"/>
      <c r="D25" s="9" t="inlineStr"/>
      <c r="E25" s="10" t="inlineStr"/>
      <c r="F25" s="10">
        <f>D25*E25</f>
        <v/>
      </c>
      <c r="G25" s="10" t="inlineStr"/>
      <c r="H25" s="10">
        <f>D25*G25</f>
        <v/>
      </c>
      <c r="I25" s="10">
        <f>H25-F25</f>
        <v/>
      </c>
      <c r="J25" s="11">
        <f>IF(F25=0, 0, I25/F25)</f>
        <v/>
      </c>
      <c r="K25" s="11">
        <f>IF($H$36=0, 0, H25/$H$36)</f>
        <v/>
      </c>
    </row>
    <row r="26">
      <c r="A26" s="12" t="inlineStr"/>
      <c r="B26" s="12" t="inlineStr"/>
      <c r="C26" s="12" t="inlineStr"/>
      <c r="D26" s="13" t="inlineStr"/>
      <c r="E26" s="14" t="inlineStr"/>
      <c r="F26" s="14">
        <f>D26*E26</f>
        <v/>
      </c>
      <c r="G26" s="14" t="inlineStr"/>
      <c r="H26" s="14">
        <f>D26*G26</f>
        <v/>
      </c>
      <c r="I26" s="14">
        <f>H26-F26</f>
        <v/>
      </c>
      <c r="J26" s="15">
        <f>IF(F26=0, 0, I26/F26)</f>
        <v/>
      </c>
      <c r="K26" s="15">
        <f>IF($H$36=0, 0, H26/$H$36)</f>
        <v/>
      </c>
    </row>
    <row r="27">
      <c r="A27" s="8" t="inlineStr"/>
      <c r="B27" s="8" t="inlineStr"/>
      <c r="C27" s="8" t="inlineStr"/>
      <c r="D27" s="9" t="inlineStr"/>
      <c r="E27" s="10" t="inlineStr"/>
      <c r="F27" s="10">
        <f>D27*E27</f>
        <v/>
      </c>
      <c r="G27" s="10" t="inlineStr"/>
      <c r="H27" s="10">
        <f>D27*G27</f>
        <v/>
      </c>
      <c r="I27" s="10">
        <f>H27-F27</f>
        <v/>
      </c>
      <c r="J27" s="11">
        <f>IF(F27=0, 0, I27/F27)</f>
        <v/>
      </c>
      <c r="K27" s="11">
        <f>IF($H$36=0, 0, H27/$H$36)</f>
        <v/>
      </c>
    </row>
    <row r="28">
      <c r="A28" s="12" t="inlineStr"/>
      <c r="B28" s="12" t="inlineStr"/>
      <c r="C28" s="12" t="inlineStr"/>
      <c r="D28" s="13" t="inlineStr"/>
      <c r="E28" s="14" t="inlineStr"/>
      <c r="F28" s="14">
        <f>D28*E28</f>
        <v/>
      </c>
      <c r="G28" s="14" t="inlineStr"/>
      <c r="H28" s="14">
        <f>D28*G28</f>
        <v/>
      </c>
      <c r="I28" s="14">
        <f>H28-F28</f>
        <v/>
      </c>
      <c r="J28" s="15">
        <f>IF(F28=0, 0, I28/F28)</f>
        <v/>
      </c>
      <c r="K28" s="15">
        <f>IF($H$36=0, 0, H28/$H$36)</f>
        <v/>
      </c>
    </row>
    <row r="29">
      <c r="A29" s="8" t="inlineStr"/>
      <c r="B29" s="8" t="inlineStr"/>
      <c r="C29" s="8" t="inlineStr"/>
      <c r="D29" s="9" t="inlineStr"/>
      <c r="E29" s="10" t="inlineStr"/>
      <c r="F29" s="10">
        <f>D29*E29</f>
        <v/>
      </c>
      <c r="G29" s="10" t="inlineStr"/>
      <c r="H29" s="10">
        <f>D29*G29</f>
        <v/>
      </c>
      <c r="I29" s="10">
        <f>H29-F29</f>
        <v/>
      </c>
      <c r="J29" s="11">
        <f>IF(F29=0, 0, I29/F29)</f>
        <v/>
      </c>
      <c r="K29" s="11">
        <f>IF($H$36=0, 0, H29/$H$36)</f>
        <v/>
      </c>
    </row>
    <row r="30">
      <c r="A30" s="12" t="inlineStr"/>
      <c r="B30" s="12" t="inlineStr"/>
      <c r="C30" s="12" t="inlineStr"/>
      <c r="D30" s="13" t="inlineStr"/>
      <c r="E30" s="14" t="inlineStr"/>
      <c r="F30" s="14">
        <f>D30*E30</f>
        <v/>
      </c>
      <c r="G30" s="14" t="inlineStr"/>
      <c r="H30" s="14">
        <f>D30*G30</f>
        <v/>
      </c>
      <c r="I30" s="14">
        <f>H30-F30</f>
        <v/>
      </c>
      <c r="J30" s="15">
        <f>IF(F30=0, 0, I30/F30)</f>
        <v/>
      </c>
      <c r="K30" s="15">
        <f>IF($H$36=0, 0, H30/$H$36)</f>
        <v/>
      </c>
    </row>
    <row r="31"/>
    <row r="32"/>
    <row r="33">
      <c r="A33" s="18" t="inlineStr">
        <is>
          <t>PORTFOLIO SUMMARY</t>
        </is>
      </c>
    </row>
    <row r="34"/>
    <row r="35">
      <c r="A35" s="19" t="inlineStr">
        <is>
          <t>Total Cost Basis:</t>
        </is>
      </c>
      <c r="B35" s="20">
        <f>SUM(F9:F30)</f>
        <v/>
      </c>
      <c r="C35" s="21" t="n"/>
      <c r="D35" s="21" t="n"/>
      <c r="E35" s="21" t="n"/>
      <c r="F35" s="21" t="n"/>
      <c r="G35" s="21" t="n"/>
      <c r="H35" s="21" t="n"/>
      <c r="I35" s="21" t="n"/>
      <c r="J35" s="21" t="n"/>
      <c r="K35" s="21" t="n"/>
    </row>
    <row r="36">
      <c r="A36" s="19" t="inlineStr">
        <is>
          <t>Current Portfolio Value:</t>
        </is>
      </c>
      <c r="B36" s="20">
        <f>SUM(H9:H30)</f>
        <v/>
      </c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</row>
    <row r="37">
      <c r="A37" s="22" t="inlineStr">
        <is>
          <t>Total Unrealized Gain/Loss:</t>
        </is>
      </c>
      <c r="B37" s="23">
        <f>SUM(I9:I30)</f>
        <v/>
      </c>
      <c r="C37" s="24" t="n"/>
      <c r="D37" s="24" t="n"/>
      <c r="E37" s="24" t="n"/>
      <c r="F37" s="24" t="n"/>
      <c r="G37" s="24" t="n"/>
      <c r="H37" s="24" t="n"/>
      <c r="I37" s="24" t="n"/>
      <c r="J37" s="24" t="n"/>
      <c r="K37" s="24" t="n"/>
    </row>
    <row r="38">
      <c r="A38" s="22" t="inlineStr">
        <is>
          <t>Overall Portfolio Return (%):</t>
        </is>
      </c>
      <c r="B38" s="25">
        <f>I37/F35</f>
        <v/>
      </c>
      <c r="C38" s="24" t="n"/>
      <c r="D38" s="24" t="n"/>
      <c r="E38" s="24" t="n"/>
      <c r="F38" s="24" t="n"/>
      <c r="G38" s="24" t="n"/>
      <c r="H38" s="24" t="n"/>
      <c r="I38" s="24" t="n"/>
      <c r="J38" s="24" t="n"/>
      <c r="K38" s="24" t="n"/>
    </row>
    <row r="39">
      <c r="A39" s="26" t="inlineStr">
        <is>
          <t>Number of Holdings:</t>
        </is>
      </c>
      <c r="B39" s="27">
        <f>COUNTA(A9:A30)</f>
        <v/>
      </c>
      <c r="C39" s="28" t="n"/>
      <c r="D39" s="28" t="n"/>
      <c r="E39" s="28" t="n"/>
      <c r="F39" s="28" t="n"/>
      <c r="G39" s="28" t="n"/>
      <c r="H39" s="28" t="n"/>
      <c r="I39" s="28" t="n"/>
      <c r="J39" s="28" t="n"/>
      <c r="K39" s="28" t="n"/>
    </row>
  </sheetData>
  <mergeCells count="4">
    <mergeCell ref="A2:K2"/>
    <mergeCell ref="A1:K1"/>
    <mergeCell ref="A33:K33"/>
    <mergeCell ref="A3:K3"/>
  </mergeCells>
  <conditionalFormatting sqref="I9:I30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J9:J30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B37:B38">
    <cfRule type="cellIs" priority="5" operator="lessThan" dxfId="1">
      <formula>0</formula>
    </cfRule>
  </conditionalFormatting>
  <dataValidations count="1">
    <dataValidation sqref="C9:C30" showDropDown="0" showInputMessage="0" showErrorMessage="0" allowBlank="1" type="list">
      <formula1>"Stock,Bond,ETF,Mutual Fund,Cryptocurrency,Other"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I66"/>
  <sheetViews>
    <sheetView workbookViewId="0">
      <selection activeCell="A1" sqref="A1"/>
    </sheetView>
  </sheetViews>
  <sheetFormatPr baseColWidth="8" defaultRowHeight="15"/>
  <cols>
    <col width="47" customWidth="1" min="1" max="1"/>
    <col width="13" customWidth="1" min="2" max="2"/>
    <col width="34" customWidth="1" min="3" max="3"/>
    <col width="13" customWidth="1" min="4" max="4"/>
    <col width="16" customWidth="1" min="5" max="5"/>
    <col width="19" customWidth="1" min="6" max="6"/>
    <col width="14" customWidth="1" min="7" max="7"/>
    <col width="16" customWidth="1" min="8" max="8"/>
    <col width="25" customWidth="1" min="9" max="9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INVESTMENT PORTFOLIO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18" t="inlineStr">
        <is>
          <t>TRANSACTION LOG</t>
        </is>
      </c>
    </row>
    <row r="6"/>
    <row r="7">
      <c r="A7" s="7" t="inlineStr">
        <is>
          <t>Date</t>
        </is>
      </c>
      <c r="B7" s="7" t="inlineStr">
        <is>
          <t>Type</t>
        </is>
      </c>
      <c r="C7" s="7" t="inlineStr">
        <is>
          <t>Investment Name</t>
        </is>
      </c>
      <c r="D7" s="7" t="inlineStr">
        <is>
          <t>Ticker</t>
        </is>
      </c>
      <c r="E7" s="7" t="inlineStr">
        <is>
          <t>Shares/Units</t>
        </is>
      </c>
      <c r="F7" s="7" t="inlineStr">
        <is>
          <t>Price per Share</t>
        </is>
      </c>
      <c r="G7" s="7" t="inlineStr">
        <is>
          <t>Commission</t>
        </is>
      </c>
      <c r="H7" s="7" t="inlineStr">
        <is>
          <t>Total Amount</t>
        </is>
      </c>
      <c r="I7" s="7" t="inlineStr">
        <is>
          <t>Notes</t>
        </is>
      </c>
    </row>
    <row r="8"/>
    <row r="9">
      <c r="A9" s="29" t="inlineStr">
        <is>
          <t>2026-01-15</t>
        </is>
      </c>
      <c r="B9" s="8" t="inlineStr">
        <is>
          <t>Buy</t>
        </is>
      </c>
      <c r="C9" s="8" t="inlineStr">
        <is>
          <t>Apple Stock</t>
        </is>
      </c>
      <c r="D9" s="8" t="inlineStr">
        <is>
          <t>AAPL</t>
        </is>
      </c>
      <c r="E9" s="9" t="n">
        <v>50</v>
      </c>
      <c r="F9" s="10" t="n">
        <v>150</v>
      </c>
      <c r="G9" s="10" t="n">
        <v>4.95</v>
      </c>
      <c r="H9" s="10">
        <f>IF(B9="Buy", (E9*F9)+G9, IF(B9="Sell", (E9*F9)-G9, IF(B9="Dividend", G9, G9)))</f>
        <v/>
      </c>
      <c r="I9" s="8" t="inlineStr">
        <is>
          <t>Initial acquisition</t>
        </is>
      </c>
    </row>
    <row r="10">
      <c r="A10" s="30" t="inlineStr">
        <is>
          <t>2026-01-20</t>
        </is>
      </c>
      <c r="B10" s="12" t="inlineStr">
        <is>
          <t>Buy</t>
        </is>
      </c>
      <c r="C10" s="12" t="inlineStr">
        <is>
          <t>Microsoft Corp</t>
        </is>
      </c>
      <c r="D10" s="12" t="inlineStr">
        <is>
          <t>MSFT</t>
        </is>
      </c>
      <c r="E10" s="13" t="n">
        <v>30</v>
      </c>
      <c r="F10" s="14" t="n">
        <v>240</v>
      </c>
      <c r="G10" s="14" t="n">
        <v>4.95</v>
      </c>
      <c r="H10" s="14">
        <f>IF(B10="Buy", (E10*F10)+G10, IF(B10="Sell", (E10*F10)-G10, IF(B10="Dividend", G10, G10)))</f>
        <v/>
      </c>
      <c r="I10" s="12" t="inlineStr"/>
    </row>
    <row r="11">
      <c r="A11" s="29" t="inlineStr">
        <is>
          <t>2026-02-10</t>
        </is>
      </c>
      <c r="B11" s="8" t="inlineStr">
        <is>
          <t>Buy</t>
        </is>
      </c>
      <c r="C11" s="8" t="inlineStr">
        <is>
          <t>Vanguard S&amp;P 500 ETF</t>
        </is>
      </c>
      <c r="D11" s="8" t="inlineStr">
        <is>
          <t>VOO</t>
        </is>
      </c>
      <c r="E11" s="9" t="n">
        <v>40</v>
      </c>
      <c r="F11" s="10" t="n">
        <v>380</v>
      </c>
      <c r="G11" s="10" t="n">
        <v>0</v>
      </c>
      <c r="H11" s="10">
        <f>IF(B11="Buy", (E11*F11)+G11, IF(B11="Sell", (E11*F11)-G11, IF(B11="Dividend", G11, G11)))</f>
        <v/>
      </c>
      <c r="I11" s="8" t="inlineStr">
        <is>
          <t>Zero fee brokerage</t>
        </is>
      </c>
    </row>
    <row r="12">
      <c r="A12" s="30" t="inlineStr">
        <is>
          <t>2026-03-05</t>
        </is>
      </c>
      <c r="B12" s="12" t="inlineStr">
        <is>
          <t>Buy</t>
        </is>
      </c>
      <c r="C12" s="12" t="inlineStr">
        <is>
          <t>iShares Core US Aggregate Bond</t>
        </is>
      </c>
      <c r="D12" s="12" t="inlineStr">
        <is>
          <t>AGG</t>
        </is>
      </c>
      <c r="E12" s="13" t="n">
        <v>100</v>
      </c>
      <c r="F12" s="14" t="n">
        <v>98</v>
      </c>
      <c r="G12" s="14" t="n">
        <v>0</v>
      </c>
      <c r="H12" s="14">
        <f>IF(B12="Buy", (E12*F12)+G12, IF(B12="Sell", (E12*F12)-G12, IF(B12="Dividend", G12, G12)))</f>
        <v/>
      </c>
      <c r="I12" s="12" t="inlineStr"/>
    </row>
    <row r="13">
      <c r="A13" s="29" t="inlineStr">
        <is>
          <t>2026-03-15</t>
        </is>
      </c>
      <c r="B13" s="8" t="inlineStr">
        <is>
          <t>Dividend</t>
        </is>
      </c>
      <c r="C13" s="8" t="inlineStr">
        <is>
          <t>Apple Stock</t>
        </is>
      </c>
      <c r="D13" s="8" t="inlineStr">
        <is>
          <t>AAPL</t>
        </is>
      </c>
      <c r="E13" s="8" t="inlineStr"/>
      <c r="F13" s="10" t="n">
        <v>0.24</v>
      </c>
      <c r="G13" s="10" t="n">
        <v>0</v>
      </c>
      <c r="H13" s="10">
        <f>IF(B13="Buy", (E13*F13)+G13, IF(B13="Sell", (E13*F13)-G13, IF(B13="Dividend", G13, G13)))</f>
        <v/>
      </c>
      <c r="I13" s="8" t="inlineStr">
        <is>
          <t>Q1 Cash Dividend</t>
        </is>
      </c>
    </row>
    <row r="14">
      <c r="A14" s="30" t="inlineStr">
        <is>
          <t>2026-04-01</t>
        </is>
      </c>
      <c r="B14" s="12" t="inlineStr">
        <is>
          <t>Fee</t>
        </is>
      </c>
      <c r="C14" s="12" t="inlineStr">
        <is>
          <t>Account Maintenance</t>
        </is>
      </c>
      <c r="D14" s="12" t="inlineStr"/>
      <c r="E14" s="12" t="inlineStr"/>
      <c r="F14" s="12" t="inlineStr"/>
      <c r="G14" s="14" t="n">
        <v>15</v>
      </c>
      <c r="H14" s="14">
        <f>IF(B14="Buy", (E14*F14)+G14, IF(B14="Sell", (E14*F14)-G14, IF(B14="Dividend", G14, G14)))</f>
        <v/>
      </c>
      <c r="I14" s="12" t="inlineStr">
        <is>
          <t>Quarterly account fee</t>
        </is>
      </c>
    </row>
    <row r="15">
      <c r="A15" s="29" t="inlineStr">
        <is>
          <t>2026-05-12</t>
        </is>
      </c>
      <c r="B15" s="8" t="inlineStr">
        <is>
          <t>Sell</t>
        </is>
      </c>
      <c r="C15" s="8" t="inlineStr">
        <is>
          <t>Tesla Inc</t>
        </is>
      </c>
      <c r="D15" s="8" t="inlineStr">
        <is>
          <t>TSLA</t>
        </is>
      </c>
      <c r="E15" s="9" t="n">
        <v>5</v>
      </c>
      <c r="F15" s="10" t="n">
        <v>210</v>
      </c>
      <c r="G15" s="10" t="n">
        <v>4.95</v>
      </c>
      <c r="H15" s="10">
        <f>IF(B15="Buy", (E15*F15)+G15, IF(B15="Sell", (E15*F15)-G15, IF(B15="Dividend", G15, G15)))</f>
        <v/>
      </c>
      <c r="I15" s="8" t="inlineStr">
        <is>
          <t>Partial profit take</t>
        </is>
      </c>
    </row>
    <row r="16">
      <c r="A16" s="12" t="inlineStr"/>
      <c r="B16" s="12" t="inlineStr"/>
      <c r="C16" s="12" t="inlineStr"/>
      <c r="D16" s="12" t="inlineStr"/>
      <c r="E16" s="12" t="inlineStr"/>
      <c r="F16" s="12" t="inlineStr"/>
      <c r="G16" s="12" t="inlineStr"/>
      <c r="H16" s="14">
        <f>IF(B16="Buy", (E16*F16)+G16, IF(B16="Sell", (E16*F16)-G16, IF(B16="Dividend", G16, G16)))</f>
        <v/>
      </c>
      <c r="I16" s="12" t="inlineStr"/>
    </row>
    <row r="17">
      <c r="A17" s="8" t="inlineStr"/>
      <c r="B17" s="8" t="inlineStr"/>
      <c r="C17" s="8" t="inlineStr"/>
      <c r="D17" s="8" t="inlineStr"/>
      <c r="E17" s="8" t="inlineStr"/>
      <c r="F17" s="8" t="inlineStr"/>
      <c r="G17" s="8" t="inlineStr"/>
      <c r="H17" s="10">
        <f>IF(B17="Buy", (E17*F17)+G17, IF(B17="Sell", (E17*F17)-G17, IF(B17="Dividend", G17, G17)))</f>
        <v/>
      </c>
      <c r="I17" s="8" t="inlineStr"/>
    </row>
    <row r="18">
      <c r="A18" s="12" t="inlineStr"/>
      <c r="B18" s="12" t="inlineStr"/>
      <c r="C18" s="12" t="inlineStr"/>
      <c r="D18" s="12" t="inlineStr"/>
      <c r="E18" s="12" t="inlineStr"/>
      <c r="F18" s="12" t="inlineStr"/>
      <c r="G18" s="12" t="inlineStr"/>
      <c r="H18" s="14">
        <f>IF(B18="Buy", (E18*F18)+G18, IF(B18="Sell", (E18*F18)-G18, IF(B18="Dividend", G18, G18)))</f>
        <v/>
      </c>
      <c r="I18" s="12" t="inlineStr"/>
    </row>
    <row r="19">
      <c r="A19" s="8" t="inlineStr"/>
      <c r="B19" s="8" t="inlineStr"/>
      <c r="C19" s="8" t="inlineStr"/>
      <c r="D19" s="8" t="inlineStr"/>
      <c r="E19" s="8" t="inlineStr"/>
      <c r="F19" s="8" t="inlineStr"/>
      <c r="G19" s="8" t="inlineStr"/>
      <c r="H19" s="10">
        <f>IF(B19="Buy", (E19*F19)+G19, IF(B19="Sell", (E19*F19)-G19, IF(B19="Dividend", G19, G19)))</f>
        <v/>
      </c>
      <c r="I19" s="8" t="inlineStr"/>
    </row>
    <row r="20">
      <c r="A20" s="12" t="inlineStr"/>
      <c r="B20" s="12" t="inlineStr"/>
      <c r="C20" s="12" t="inlineStr"/>
      <c r="D20" s="12" t="inlineStr"/>
      <c r="E20" s="12" t="inlineStr"/>
      <c r="F20" s="12" t="inlineStr"/>
      <c r="G20" s="12" t="inlineStr"/>
      <c r="H20" s="14">
        <f>IF(B20="Buy", (E20*F20)+G20, IF(B20="Sell", (E20*F20)-G20, IF(B20="Dividend", G20, G20)))</f>
        <v/>
      </c>
      <c r="I20" s="12" t="inlineStr"/>
    </row>
    <row r="21">
      <c r="A21" s="8" t="inlineStr"/>
      <c r="B21" s="8" t="inlineStr"/>
      <c r="C21" s="8" t="inlineStr"/>
      <c r="D21" s="8" t="inlineStr"/>
      <c r="E21" s="8" t="inlineStr"/>
      <c r="F21" s="8" t="inlineStr"/>
      <c r="G21" s="8" t="inlineStr"/>
      <c r="H21" s="10">
        <f>IF(B21="Buy", (E21*F21)+G21, IF(B21="Sell", (E21*F21)-G21, IF(B21="Dividend", G21, G21)))</f>
        <v/>
      </c>
      <c r="I21" s="8" t="inlineStr"/>
    </row>
    <row r="22">
      <c r="A22" s="12" t="inlineStr"/>
      <c r="B22" s="12" t="inlineStr"/>
      <c r="C22" s="12" t="inlineStr"/>
      <c r="D22" s="12" t="inlineStr"/>
      <c r="E22" s="12" t="inlineStr"/>
      <c r="F22" s="12" t="inlineStr"/>
      <c r="G22" s="12" t="inlineStr"/>
      <c r="H22" s="14">
        <f>IF(B22="Buy", (E22*F22)+G22, IF(B22="Sell", (E22*F22)-G22, IF(B22="Dividend", G22, G22)))</f>
        <v/>
      </c>
      <c r="I22" s="12" t="inlineStr"/>
    </row>
    <row r="23">
      <c r="A23" s="8" t="inlineStr"/>
      <c r="B23" s="8" t="inlineStr"/>
      <c r="C23" s="8" t="inlineStr"/>
      <c r="D23" s="8" t="inlineStr"/>
      <c r="E23" s="8" t="inlineStr"/>
      <c r="F23" s="8" t="inlineStr"/>
      <c r="G23" s="8" t="inlineStr"/>
      <c r="H23" s="10">
        <f>IF(B23="Buy", (E23*F23)+G23, IF(B23="Sell", (E23*F23)-G23, IF(B23="Dividend", G23, G23)))</f>
        <v/>
      </c>
      <c r="I23" s="8" t="inlineStr"/>
    </row>
    <row r="24">
      <c r="A24" s="12" t="inlineStr"/>
      <c r="B24" s="12" t="inlineStr"/>
      <c r="C24" s="12" t="inlineStr"/>
      <c r="D24" s="12" t="inlineStr"/>
      <c r="E24" s="12" t="inlineStr"/>
      <c r="F24" s="12" t="inlineStr"/>
      <c r="G24" s="12" t="inlineStr"/>
      <c r="H24" s="14">
        <f>IF(B24="Buy", (E24*F24)+G24, IF(B24="Sell", (E24*F24)-G24, IF(B24="Dividend", G24, G24)))</f>
        <v/>
      </c>
      <c r="I24" s="12" t="inlineStr"/>
    </row>
    <row r="25">
      <c r="A25" s="8" t="inlineStr"/>
      <c r="B25" s="8" t="inlineStr"/>
      <c r="C25" s="8" t="inlineStr"/>
      <c r="D25" s="8" t="inlineStr"/>
      <c r="E25" s="8" t="inlineStr"/>
      <c r="F25" s="8" t="inlineStr"/>
      <c r="G25" s="8" t="inlineStr"/>
      <c r="H25" s="10">
        <f>IF(B25="Buy", (E25*F25)+G25, IF(B25="Sell", (E25*F25)-G25, IF(B25="Dividend", G25, G25)))</f>
        <v/>
      </c>
      <c r="I25" s="8" t="inlineStr"/>
    </row>
    <row r="26">
      <c r="A26" s="12" t="inlineStr"/>
      <c r="B26" s="12" t="inlineStr"/>
      <c r="C26" s="12" t="inlineStr"/>
      <c r="D26" s="12" t="inlineStr"/>
      <c r="E26" s="12" t="inlineStr"/>
      <c r="F26" s="12" t="inlineStr"/>
      <c r="G26" s="12" t="inlineStr"/>
      <c r="H26" s="14">
        <f>IF(B26="Buy", (E26*F26)+G26, IF(B26="Sell", (E26*F26)-G26, IF(B26="Dividend", G26, G26)))</f>
        <v/>
      </c>
      <c r="I26" s="12" t="inlineStr"/>
    </row>
    <row r="27">
      <c r="A27" s="8" t="inlineStr"/>
      <c r="B27" s="8" t="inlineStr"/>
      <c r="C27" s="8" t="inlineStr"/>
      <c r="D27" s="8" t="inlineStr"/>
      <c r="E27" s="8" t="inlineStr"/>
      <c r="F27" s="8" t="inlineStr"/>
      <c r="G27" s="8" t="inlineStr"/>
      <c r="H27" s="10">
        <f>IF(B27="Buy", (E27*F27)+G27, IF(B27="Sell", (E27*F27)-G27, IF(B27="Dividend", G27, G27)))</f>
        <v/>
      </c>
      <c r="I27" s="8" t="inlineStr"/>
    </row>
    <row r="28">
      <c r="A28" s="12" t="inlineStr"/>
      <c r="B28" s="12" t="inlineStr"/>
      <c r="C28" s="12" t="inlineStr"/>
      <c r="D28" s="12" t="inlineStr"/>
      <c r="E28" s="12" t="inlineStr"/>
      <c r="F28" s="12" t="inlineStr"/>
      <c r="G28" s="12" t="inlineStr"/>
      <c r="H28" s="14">
        <f>IF(B28="Buy", (E28*F28)+G28, IF(B28="Sell", (E28*F28)-G28, IF(B28="Dividend", G28, G28)))</f>
        <v/>
      </c>
      <c r="I28" s="12" t="inlineStr"/>
    </row>
    <row r="29">
      <c r="A29" s="8" t="inlineStr"/>
      <c r="B29" s="8" t="inlineStr"/>
      <c r="C29" s="8" t="inlineStr"/>
      <c r="D29" s="8" t="inlineStr"/>
      <c r="E29" s="8" t="inlineStr"/>
      <c r="F29" s="8" t="inlineStr"/>
      <c r="G29" s="8" t="inlineStr"/>
      <c r="H29" s="10">
        <f>IF(B29="Buy", (E29*F29)+G29, IF(B29="Sell", (E29*F29)-G29, IF(B29="Dividend", G29, G29)))</f>
        <v/>
      </c>
      <c r="I29" s="8" t="inlineStr"/>
    </row>
    <row r="30">
      <c r="A30" s="12" t="inlineStr"/>
      <c r="B30" s="12" t="inlineStr"/>
      <c r="C30" s="12" t="inlineStr"/>
      <c r="D30" s="12" t="inlineStr"/>
      <c r="E30" s="12" t="inlineStr"/>
      <c r="F30" s="12" t="inlineStr"/>
      <c r="G30" s="12" t="inlineStr"/>
      <c r="H30" s="14">
        <f>IF(B30="Buy", (E30*F30)+G30, IF(B30="Sell", (E30*F30)-G30, IF(B30="Dividend", G30, G30)))</f>
        <v/>
      </c>
      <c r="I30" s="12" t="inlineStr"/>
    </row>
    <row r="31">
      <c r="A31" s="8" t="inlineStr"/>
      <c r="B31" s="8" t="inlineStr"/>
      <c r="C31" s="8" t="inlineStr"/>
      <c r="D31" s="8" t="inlineStr"/>
      <c r="E31" s="8" t="inlineStr"/>
      <c r="F31" s="8" t="inlineStr"/>
      <c r="G31" s="8" t="inlineStr"/>
      <c r="H31" s="10">
        <f>IF(B31="Buy", (E31*F31)+G31, IF(B31="Sell", (E31*F31)-G31, IF(B31="Dividend", G31, G31)))</f>
        <v/>
      </c>
      <c r="I31" s="8" t="inlineStr"/>
    </row>
    <row r="32">
      <c r="A32" s="12" t="inlineStr"/>
      <c r="B32" s="12" t="inlineStr"/>
      <c r="C32" s="12" t="inlineStr"/>
      <c r="D32" s="12" t="inlineStr"/>
      <c r="E32" s="12" t="inlineStr"/>
      <c r="F32" s="12" t="inlineStr"/>
      <c r="G32" s="12" t="inlineStr"/>
      <c r="H32" s="14">
        <f>IF(B32="Buy", (E32*F32)+G32, IF(B32="Sell", (E32*F32)-G32, IF(B32="Dividend", G32, G32)))</f>
        <v/>
      </c>
      <c r="I32" s="12" t="inlineStr"/>
    </row>
    <row r="33">
      <c r="A33" s="8" t="inlineStr"/>
      <c r="B33" s="8" t="inlineStr"/>
      <c r="C33" s="8" t="inlineStr"/>
      <c r="D33" s="8" t="inlineStr"/>
      <c r="E33" s="8" t="inlineStr"/>
      <c r="F33" s="8" t="inlineStr"/>
      <c r="G33" s="8" t="inlineStr"/>
      <c r="H33" s="10">
        <f>IF(B33="Buy", (E33*F33)+G33, IF(B33="Sell", (E33*F33)-G33, IF(B33="Dividend", G33, G33)))</f>
        <v/>
      </c>
      <c r="I33" s="8" t="inlineStr"/>
    </row>
    <row r="34">
      <c r="A34" s="12" t="inlineStr"/>
      <c r="B34" s="12" t="inlineStr"/>
      <c r="C34" s="12" t="inlineStr"/>
      <c r="D34" s="12" t="inlineStr"/>
      <c r="E34" s="12" t="inlineStr"/>
      <c r="F34" s="12" t="inlineStr"/>
      <c r="G34" s="12" t="inlineStr"/>
      <c r="H34" s="14">
        <f>IF(B34="Buy", (E34*F34)+G34, IF(B34="Sell", (E34*F34)-G34, IF(B34="Dividend", G34, G34)))</f>
        <v/>
      </c>
      <c r="I34" s="12" t="inlineStr"/>
    </row>
    <row r="35">
      <c r="A35" s="8" t="inlineStr"/>
      <c r="B35" s="8" t="inlineStr"/>
      <c r="C35" s="8" t="inlineStr"/>
      <c r="D35" s="8" t="inlineStr"/>
      <c r="E35" s="8" t="inlineStr"/>
      <c r="F35" s="8" t="inlineStr"/>
      <c r="G35" s="8" t="inlineStr"/>
      <c r="H35" s="10">
        <f>IF(B35="Buy", (E35*F35)+G35, IF(B35="Sell", (E35*F35)-G35, IF(B35="Dividend", G35, G35)))</f>
        <v/>
      </c>
      <c r="I35" s="8" t="inlineStr"/>
    </row>
    <row r="36">
      <c r="A36" s="12" t="inlineStr"/>
      <c r="B36" s="12" t="inlineStr"/>
      <c r="C36" s="12" t="inlineStr"/>
      <c r="D36" s="12" t="inlineStr"/>
      <c r="E36" s="12" t="inlineStr"/>
      <c r="F36" s="12" t="inlineStr"/>
      <c r="G36" s="12" t="inlineStr"/>
      <c r="H36" s="14">
        <f>IF(B36="Buy", (E36*F36)+G36, IF(B36="Sell", (E36*F36)-G36, IF(B36="Dividend", G36, G36)))</f>
        <v/>
      </c>
      <c r="I36" s="12" t="inlineStr"/>
    </row>
    <row r="37">
      <c r="A37" s="8" t="inlineStr"/>
      <c r="B37" s="8" t="inlineStr"/>
      <c r="C37" s="8" t="inlineStr"/>
      <c r="D37" s="8" t="inlineStr"/>
      <c r="E37" s="8" t="inlineStr"/>
      <c r="F37" s="8" t="inlineStr"/>
      <c r="G37" s="8" t="inlineStr"/>
      <c r="H37" s="10">
        <f>IF(B37="Buy", (E37*F37)+G37, IF(B37="Sell", (E37*F37)-G37, IF(B37="Dividend", G37, G37)))</f>
        <v/>
      </c>
      <c r="I37" s="8" t="inlineStr"/>
    </row>
    <row r="38">
      <c r="A38" s="12" t="inlineStr"/>
      <c r="B38" s="12" t="inlineStr"/>
      <c r="C38" s="12" t="inlineStr"/>
      <c r="D38" s="12" t="inlineStr"/>
      <c r="E38" s="12" t="inlineStr"/>
      <c r="F38" s="12" t="inlineStr"/>
      <c r="G38" s="12" t="inlineStr"/>
      <c r="H38" s="14">
        <f>IF(B38="Buy", (E38*F38)+G38, IF(B38="Sell", (E38*F38)-G38, IF(B38="Dividend", G38, G38)))</f>
        <v/>
      </c>
      <c r="I38" s="12" t="inlineStr"/>
    </row>
    <row r="39">
      <c r="A39" s="8" t="inlineStr"/>
      <c r="B39" s="8" t="inlineStr"/>
      <c r="C39" s="8" t="inlineStr"/>
      <c r="D39" s="8" t="inlineStr"/>
      <c r="E39" s="8" t="inlineStr"/>
      <c r="F39" s="8" t="inlineStr"/>
      <c r="G39" s="8" t="inlineStr"/>
      <c r="H39" s="10">
        <f>IF(B39="Buy", (E39*F39)+G39, IF(B39="Sell", (E39*F39)-G39, IF(B39="Dividend", G39, G39)))</f>
        <v/>
      </c>
      <c r="I39" s="8" t="inlineStr"/>
    </row>
    <row r="40">
      <c r="A40" s="12" t="inlineStr"/>
      <c r="B40" s="12" t="inlineStr"/>
      <c r="C40" s="12" t="inlineStr"/>
      <c r="D40" s="12" t="inlineStr"/>
      <c r="E40" s="12" t="inlineStr"/>
      <c r="F40" s="12" t="inlineStr"/>
      <c r="G40" s="12" t="inlineStr"/>
      <c r="H40" s="14">
        <f>IF(B40="Buy", (E40*F40)+G40, IF(B40="Sell", (E40*F40)-G40, IF(B40="Dividend", G40, G40)))</f>
        <v/>
      </c>
      <c r="I40" s="12" t="inlineStr"/>
    </row>
    <row r="41">
      <c r="A41" s="8" t="inlineStr"/>
      <c r="B41" s="8" t="inlineStr"/>
      <c r="C41" s="8" t="inlineStr"/>
      <c r="D41" s="8" t="inlineStr"/>
      <c r="E41" s="8" t="inlineStr"/>
      <c r="F41" s="8" t="inlineStr"/>
      <c r="G41" s="8" t="inlineStr"/>
      <c r="H41" s="10">
        <f>IF(B41="Buy", (E41*F41)+G41, IF(B41="Sell", (E41*F41)-G41, IF(B41="Dividend", G41, G41)))</f>
        <v/>
      </c>
      <c r="I41" s="8" t="inlineStr"/>
    </row>
    <row r="42">
      <c r="A42" s="12" t="inlineStr"/>
      <c r="B42" s="12" t="inlineStr"/>
      <c r="C42" s="12" t="inlineStr"/>
      <c r="D42" s="12" t="inlineStr"/>
      <c r="E42" s="12" t="inlineStr"/>
      <c r="F42" s="12" t="inlineStr"/>
      <c r="G42" s="12" t="inlineStr"/>
      <c r="H42" s="14">
        <f>IF(B42="Buy", (E42*F42)+G42, IF(B42="Sell", (E42*F42)-G42, IF(B42="Dividend", G42, G42)))</f>
        <v/>
      </c>
      <c r="I42" s="12" t="inlineStr"/>
    </row>
    <row r="43">
      <c r="A43" s="8" t="inlineStr"/>
      <c r="B43" s="8" t="inlineStr"/>
      <c r="C43" s="8" t="inlineStr"/>
      <c r="D43" s="8" t="inlineStr"/>
      <c r="E43" s="8" t="inlineStr"/>
      <c r="F43" s="8" t="inlineStr"/>
      <c r="G43" s="8" t="inlineStr"/>
      <c r="H43" s="10">
        <f>IF(B43="Buy", (E43*F43)+G43, IF(B43="Sell", (E43*F43)-G43, IF(B43="Dividend", G43, G43)))</f>
        <v/>
      </c>
      <c r="I43" s="8" t="inlineStr"/>
    </row>
    <row r="44">
      <c r="A44" s="12" t="inlineStr"/>
      <c r="B44" s="12" t="inlineStr"/>
      <c r="C44" s="12" t="inlineStr"/>
      <c r="D44" s="12" t="inlineStr"/>
      <c r="E44" s="12" t="inlineStr"/>
      <c r="F44" s="12" t="inlineStr"/>
      <c r="G44" s="12" t="inlineStr"/>
      <c r="H44" s="14">
        <f>IF(B44="Buy", (E44*F44)+G44, IF(B44="Sell", (E44*F44)-G44, IF(B44="Dividend", G44, G44)))</f>
        <v/>
      </c>
      <c r="I44" s="12" t="inlineStr"/>
    </row>
    <row r="45">
      <c r="A45" s="8" t="inlineStr"/>
      <c r="B45" s="8" t="inlineStr"/>
      <c r="C45" s="8" t="inlineStr"/>
      <c r="D45" s="8" t="inlineStr"/>
      <c r="E45" s="8" t="inlineStr"/>
      <c r="F45" s="8" t="inlineStr"/>
      <c r="G45" s="8" t="inlineStr"/>
      <c r="H45" s="10">
        <f>IF(B45="Buy", (E45*F45)+G45, IF(B45="Sell", (E45*F45)-G45, IF(B45="Dividend", G45, G45)))</f>
        <v/>
      </c>
      <c r="I45" s="8" t="inlineStr"/>
    </row>
    <row r="46">
      <c r="A46" s="12" t="inlineStr"/>
      <c r="B46" s="12" t="inlineStr"/>
      <c r="C46" s="12" t="inlineStr"/>
      <c r="D46" s="12" t="inlineStr"/>
      <c r="E46" s="12" t="inlineStr"/>
      <c r="F46" s="12" t="inlineStr"/>
      <c r="G46" s="12" t="inlineStr"/>
      <c r="H46" s="14">
        <f>IF(B46="Buy", (E46*F46)+G46, IF(B46="Sell", (E46*F46)-G46, IF(B46="Dividend", G46, G46)))</f>
        <v/>
      </c>
      <c r="I46" s="12" t="inlineStr"/>
    </row>
    <row r="47">
      <c r="A47" s="8" t="inlineStr"/>
      <c r="B47" s="8" t="inlineStr"/>
      <c r="C47" s="8" t="inlineStr"/>
      <c r="D47" s="8" t="inlineStr"/>
      <c r="E47" s="8" t="inlineStr"/>
      <c r="F47" s="8" t="inlineStr"/>
      <c r="G47" s="8" t="inlineStr"/>
      <c r="H47" s="10">
        <f>IF(B47="Buy", (E47*F47)+G47, IF(B47="Sell", (E47*F47)-G47, IF(B47="Dividend", G47, G47)))</f>
        <v/>
      </c>
      <c r="I47" s="8" t="inlineStr"/>
    </row>
    <row r="48">
      <c r="A48" s="12" t="inlineStr"/>
      <c r="B48" s="12" t="inlineStr"/>
      <c r="C48" s="12" t="inlineStr"/>
      <c r="D48" s="12" t="inlineStr"/>
      <c r="E48" s="12" t="inlineStr"/>
      <c r="F48" s="12" t="inlineStr"/>
      <c r="G48" s="12" t="inlineStr"/>
      <c r="H48" s="14">
        <f>IF(B48="Buy", (E48*F48)+G48, IF(B48="Sell", (E48*F48)-G48, IF(B48="Dividend", G48, G48)))</f>
        <v/>
      </c>
      <c r="I48" s="12" t="inlineStr"/>
    </row>
    <row r="49">
      <c r="A49" s="8" t="inlineStr"/>
      <c r="B49" s="8" t="inlineStr"/>
      <c r="C49" s="8" t="inlineStr"/>
      <c r="D49" s="8" t="inlineStr"/>
      <c r="E49" s="8" t="inlineStr"/>
      <c r="F49" s="8" t="inlineStr"/>
      <c r="G49" s="8" t="inlineStr"/>
      <c r="H49" s="10">
        <f>IF(B49="Buy", (E49*F49)+G49, IF(B49="Sell", (E49*F49)-G49, IF(B49="Dividend", G49, G49)))</f>
        <v/>
      </c>
      <c r="I49" s="8" t="inlineStr"/>
    </row>
    <row r="50">
      <c r="A50" s="12" t="inlineStr"/>
      <c r="B50" s="12" t="inlineStr"/>
      <c r="C50" s="12" t="inlineStr"/>
      <c r="D50" s="12" t="inlineStr"/>
      <c r="E50" s="12" t="inlineStr"/>
      <c r="F50" s="12" t="inlineStr"/>
      <c r="G50" s="12" t="inlineStr"/>
      <c r="H50" s="14">
        <f>IF(B50="Buy", (E50*F50)+G50, IF(B50="Sell", (E50*F50)-G50, IF(B50="Dividend", G50, G50)))</f>
        <v/>
      </c>
      <c r="I50" s="12" t="inlineStr"/>
    </row>
    <row r="51">
      <c r="A51" s="8" t="inlineStr"/>
      <c r="B51" s="8" t="inlineStr"/>
      <c r="C51" s="8" t="inlineStr"/>
      <c r="D51" s="8" t="inlineStr"/>
      <c r="E51" s="8" t="inlineStr"/>
      <c r="F51" s="8" t="inlineStr"/>
      <c r="G51" s="8" t="inlineStr"/>
      <c r="H51" s="10">
        <f>IF(B51="Buy", (E51*F51)+G51, IF(B51="Sell", (E51*F51)-G51, IF(B51="Dividend", G51, G51)))</f>
        <v/>
      </c>
      <c r="I51" s="8" t="inlineStr"/>
    </row>
    <row r="52">
      <c r="A52" s="12" t="inlineStr"/>
      <c r="B52" s="12" t="inlineStr"/>
      <c r="C52" s="12" t="inlineStr"/>
      <c r="D52" s="12" t="inlineStr"/>
      <c r="E52" s="12" t="inlineStr"/>
      <c r="F52" s="12" t="inlineStr"/>
      <c r="G52" s="12" t="inlineStr"/>
      <c r="H52" s="14">
        <f>IF(B52="Buy", (E52*F52)+G52, IF(B52="Sell", (E52*F52)-G52, IF(B52="Dividend", G52, G52)))</f>
        <v/>
      </c>
      <c r="I52" s="12" t="inlineStr"/>
    </row>
    <row r="53">
      <c r="A53" s="8" t="inlineStr"/>
      <c r="B53" s="8" t="inlineStr"/>
      <c r="C53" s="8" t="inlineStr"/>
      <c r="D53" s="8" t="inlineStr"/>
      <c r="E53" s="8" t="inlineStr"/>
      <c r="F53" s="8" t="inlineStr"/>
      <c r="G53" s="8" t="inlineStr"/>
      <c r="H53" s="10">
        <f>IF(B53="Buy", (E53*F53)+G53, IF(B53="Sell", (E53*F53)-G53, IF(B53="Dividend", G53, G53)))</f>
        <v/>
      </c>
      <c r="I53" s="8" t="inlineStr"/>
    </row>
    <row r="54">
      <c r="A54" s="12" t="inlineStr"/>
      <c r="B54" s="12" t="inlineStr"/>
      <c r="C54" s="12" t="inlineStr"/>
      <c r="D54" s="12" t="inlineStr"/>
      <c r="E54" s="12" t="inlineStr"/>
      <c r="F54" s="12" t="inlineStr"/>
      <c r="G54" s="12" t="inlineStr"/>
      <c r="H54" s="14">
        <f>IF(B54="Buy", (E54*F54)+G54, IF(B54="Sell", (E54*F54)-G54, IF(B54="Dividend", G54, G54)))</f>
        <v/>
      </c>
      <c r="I54" s="12" t="inlineStr"/>
    </row>
    <row r="55">
      <c r="A55" s="8" t="inlineStr"/>
      <c r="B55" s="8" t="inlineStr"/>
      <c r="C55" s="8" t="inlineStr"/>
      <c r="D55" s="8" t="inlineStr"/>
      <c r="E55" s="8" t="inlineStr"/>
      <c r="F55" s="8" t="inlineStr"/>
      <c r="G55" s="8" t="inlineStr"/>
      <c r="H55" s="10">
        <f>IF(B55="Buy", (E55*F55)+G55, IF(B55="Sell", (E55*F55)-G55, IF(B55="Dividend", G55, G55)))</f>
        <v/>
      </c>
      <c r="I55" s="8" t="inlineStr"/>
    </row>
    <row r="56">
      <c r="A56" s="12" t="inlineStr"/>
      <c r="B56" s="12" t="inlineStr"/>
      <c r="C56" s="12" t="inlineStr"/>
      <c r="D56" s="12" t="inlineStr"/>
      <c r="E56" s="12" t="inlineStr"/>
      <c r="F56" s="12" t="inlineStr"/>
      <c r="G56" s="12" t="inlineStr"/>
      <c r="H56" s="14">
        <f>IF(B56="Buy", (E56*F56)+G56, IF(B56="Sell", (E56*F56)-G56, IF(B56="Dividend", G56, G56)))</f>
        <v/>
      </c>
      <c r="I56" s="12" t="inlineStr"/>
    </row>
    <row r="57">
      <c r="A57" s="8" t="inlineStr"/>
      <c r="B57" s="8" t="inlineStr"/>
      <c r="C57" s="8" t="inlineStr"/>
      <c r="D57" s="8" t="inlineStr"/>
      <c r="E57" s="8" t="inlineStr"/>
      <c r="F57" s="8" t="inlineStr"/>
      <c r="G57" s="8" t="inlineStr"/>
      <c r="H57" s="10">
        <f>IF(B57="Buy", (E57*F57)+G57, IF(B57="Sell", (E57*F57)-G57, IF(B57="Dividend", G57, G57)))</f>
        <v/>
      </c>
      <c r="I57" s="8" t="inlineStr"/>
    </row>
    <row r="58">
      <c r="A58" s="12" t="inlineStr"/>
      <c r="B58" s="12" t="inlineStr"/>
      <c r="C58" s="12" t="inlineStr"/>
      <c r="D58" s="12" t="inlineStr"/>
      <c r="E58" s="12" t="inlineStr"/>
      <c r="F58" s="12" t="inlineStr"/>
      <c r="G58" s="12" t="inlineStr"/>
      <c r="H58" s="14">
        <f>IF(B58="Buy", (E58*F58)+G58, IF(B58="Sell", (E58*F58)-G58, IF(B58="Dividend", G58, G58)))</f>
        <v/>
      </c>
      <c r="I58" s="12" t="inlineStr"/>
    </row>
    <row r="59"/>
    <row r="60"/>
    <row r="61">
      <c r="A61" s="18" t="inlineStr">
        <is>
          <t>TRANSACTION SUMMARY</t>
        </is>
      </c>
    </row>
    <row r="62"/>
    <row r="63">
      <c r="A63" s="4" t="inlineStr">
        <is>
          <t>Total Buys:</t>
        </is>
      </c>
      <c r="B63" s="23">
        <f>SUMIF(B9:B58,"Buy",H9:H58)</f>
        <v/>
      </c>
    </row>
    <row r="64">
      <c r="A64" s="4" t="inlineStr">
        <is>
          <t>Total Sells:</t>
        </is>
      </c>
      <c r="B64" s="31">
        <f>SUMIF(B9:B58,"Sell",H9:H58)</f>
        <v/>
      </c>
    </row>
    <row r="65">
      <c r="A65" s="4" t="inlineStr">
        <is>
          <t>Total Dividends Received:</t>
        </is>
      </c>
      <c r="B65" s="32">
        <f>SUMIF(B9:B58,"Dividend",H9:H58)</f>
        <v/>
      </c>
    </row>
    <row r="66">
      <c r="A66" s="4" t="inlineStr">
        <is>
          <t>Total Fees Paid:</t>
        </is>
      </c>
      <c r="B66" s="33">
        <f>SUMIF(B9:B58,"Fee",H9:H58)</f>
        <v/>
      </c>
    </row>
  </sheetData>
  <mergeCells count="5">
    <mergeCell ref="A2:I2"/>
    <mergeCell ref="A5:I5"/>
    <mergeCell ref="A1:I1"/>
    <mergeCell ref="A3:I3"/>
    <mergeCell ref="A61:I61"/>
  </mergeCells>
  <conditionalFormatting sqref="B9:B58">
    <cfRule type="cellIs" priority="1" operator="equal" dxfId="0">
      <formula>"Buy"</formula>
    </cfRule>
    <cfRule type="cellIs" priority="2" operator="equal" dxfId="1">
      <formula>"Sell"</formula>
    </cfRule>
    <cfRule type="cellIs" priority="3" operator="equal" dxfId="2">
      <formula>"Dividend"</formula>
    </cfRule>
    <cfRule type="cellIs" priority="4" operator="equal" dxfId="3">
      <formula>"Fee"</formula>
    </cfRule>
  </conditionalFormatting>
  <dataValidations count="1">
    <dataValidation sqref="B9:B58" showDropDown="0" showInputMessage="0" showErrorMessage="0" allowBlank="1" type="list">
      <formula1>"Buy,Sell,Dividend,Fee"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47" customWidth="1" min="1" max="1"/>
    <col width="15" customWidth="1" min="2" max="2"/>
    <col width="17" customWidth="1" min="3" max="3"/>
    <col width="19" customWidth="1" min="4" max="4"/>
    <col width="14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INVESTMENT PORTFOLIO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18" t="inlineStr">
        <is>
          <t>PERFORMANCE ANALYSIS</t>
        </is>
      </c>
    </row>
    <row r="6"/>
    <row r="7">
      <c r="A7" s="18" t="inlineStr">
        <is>
          <t>OVERALL PORTFOLIO METRICS</t>
        </is>
      </c>
    </row>
    <row r="8"/>
    <row r="9">
      <c r="A9" s="4" t="inlineStr">
        <is>
          <t>Total Invested:</t>
        </is>
      </c>
      <c r="B9" s="34">
        <f>'Holdings Summary'!B35</f>
        <v/>
      </c>
    </row>
    <row r="10">
      <c r="A10" s="4" t="inlineStr">
        <is>
          <t>Current Value:</t>
        </is>
      </c>
      <c r="B10" s="34">
        <f>'Holdings Summary'!B36</f>
        <v/>
      </c>
    </row>
    <row r="11">
      <c r="A11" s="4" t="inlineStr">
        <is>
          <t>Total Gain/Loss:</t>
        </is>
      </c>
      <c r="B11" s="35">
        <f>'Holdings Summary'!B37</f>
        <v/>
      </c>
    </row>
    <row r="12">
      <c r="A12" s="4" t="inlineStr">
        <is>
          <t>Total Return (%):</t>
        </is>
      </c>
      <c r="B12" s="36">
        <f>'Holdings Summary'!B38</f>
        <v/>
      </c>
    </row>
    <row r="13">
      <c r="A13" s="4" t="inlineStr">
        <is>
          <t>Number of Holdings:</t>
        </is>
      </c>
      <c r="B13" s="37">
        <f>'Holdings Summary'!B39</f>
        <v/>
      </c>
    </row>
    <row r="14"/>
    <row r="15">
      <c r="A15" s="18" t="inlineStr">
        <is>
          <t>PERFORMANCE BY INVESTMENT TYPE</t>
        </is>
      </c>
    </row>
    <row r="16"/>
    <row r="17" ht="20" customHeight="1">
      <c r="A17" s="6" t="inlineStr">
        <is>
          <t>Type</t>
        </is>
      </c>
      <c r="B17" s="7" t="inlineStr">
        <is>
          <t>Number Held</t>
        </is>
      </c>
      <c r="C17" s="7" t="inlineStr">
        <is>
          <t>Total Value</t>
        </is>
      </c>
      <c r="D17" s="7" t="inlineStr">
        <is>
          <t>Total Gain/Loss</t>
        </is>
      </c>
      <c r="E17" s="7" t="inlineStr">
        <is>
          <t>Return (%)</t>
        </is>
      </c>
    </row>
    <row r="18"/>
    <row r="19">
      <c r="A19" s="8" t="inlineStr">
        <is>
          <t>Stock</t>
        </is>
      </c>
      <c r="B19" s="38">
        <f>COUNTIF('Holdings Summary'!C$9:C$30, A19)</f>
        <v/>
      </c>
      <c r="C19" s="10">
        <f>SUMIF('Holdings Summary'!C$9:C$30, A19, 'Holdings Summary'!H$9:H$30)</f>
        <v/>
      </c>
      <c r="D19" s="10">
        <f>SUMIF('Holdings Summary'!C$9:C$30, A19, 'Holdings Summary'!I$9:I$30)</f>
        <v/>
      </c>
      <c r="E19" s="11">
        <f>IF(SUMIF('Holdings Summary'!C$9:C$30, A19, 'Holdings Summary'!F$9:F$30)=0, 0, D19/SUMIF('Holdings Summary'!C$9:C$30, A19, 'Holdings Summary'!F$9:F$30))</f>
        <v/>
      </c>
    </row>
    <row r="20">
      <c r="A20" s="12" t="inlineStr">
        <is>
          <t>Bond</t>
        </is>
      </c>
      <c r="B20" s="39">
        <f>COUNTIF('Holdings Summary'!C$9:C$30, A20)</f>
        <v/>
      </c>
      <c r="C20" s="14">
        <f>SUMIF('Holdings Summary'!C$9:C$30, A20, 'Holdings Summary'!H$9:H$30)</f>
        <v/>
      </c>
      <c r="D20" s="14">
        <f>SUMIF('Holdings Summary'!C$9:C$30, A20, 'Holdings Summary'!I$9:I$30)</f>
        <v/>
      </c>
      <c r="E20" s="15">
        <f>IF(SUMIF('Holdings Summary'!C$9:C$30, A20, 'Holdings Summary'!F$9:F$30)=0, 0, D20/SUMIF('Holdings Summary'!C$9:C$30, A20, 'Holdings Summary'!F$9:F$30))</f>
        <v/>
      </c>
    </row>
    <row r="21">
      <c r="A21" s="8" t="inlineStr">
        <is>
          <t>ETF</t>
        </is>
      </c>
      <c r="B21" s="38">
        <f>COUNTIF('Holdings Summary'!C$9:C$30, A21)</f>
        <v/>
      </c>
      <c r="C21" s="10">
        <f>SUMIF('Holdings Summary'!C$9:C$30, A21, 'Holdings Summary'!H$9:H$30)</f>
        <v/>
      </c>
      <c r="D21" s="10">
        <f>SUMIF('Holdings Summary'!C$9:C$30, A21, 'Holdings Summary'!I$9:I$30)</f>
        <v/>
      </c>
      <c r="E21" s="11">
        <f>IF(SUMIF('Holdings Summary'!C$9:C$30, A21, 'Holdings Summary'!F$9:F$30)=0, 0, D21/SUMIF('Holdings Summary'!C$9:C$30, A21, 'Holdings Summary'!F$9:F$30))</f>
        <v/>
      </c>
    </row>
    <row r="22">
      <c r="A22" s="12" t="inlineStr">
        <is>
          <t>Mutual Fund</t>
        </is>
      </c>
      <c r="B22" s="39">
        <f>COUNTIF('Holdings Summary'!C$9:C$30, A22)</f>
        <v/>
      </c>
      <c r="C22" s="14">
        <f>SUMIF('Holdings Summary'!C$9:C$30, A22, 'Holdings Summary'!H$9:H$30)</f>
        <v/>
      </c>
      <c r="D22" s="14">
        <f>SUMIF('Holdings Summary'!C$9:C$30, A22, 'Holdings Summary'!I$9:I$30)</f>
        <v/>
      </c>
      <c r="E22" s="15">
        <f>IF(SUMIF('Holdings Summary'!C$9:C$30, A22, 'Holdings Summary'!F$9:F$30)=0, 0, D22/SUMIF('Holdings Summary'!C$9:C$30, A22, 'Holdings Summary'!F$9:F$30))</f>
        <v/>
      </c>
    </row>
    <row r="23">
      <c r="A23" s="8" t="inlineStr">
        <is>
          <t>Cryptocurrency</t>
        </is>
      </c>
      <c r="B23" s="38">
        <f>COUNTIF('Holdings Summary'!C$9:C$30, A23)</f>
        <v/>
      </c>
      <c r="C23" s="10">
        <f>SUMIF('Holdings Summary'!C$9:C$30, A23, 'Holdings Summary'!H$9:H$30)</f>
        <v/>
      </c>
      <c r="D23" s="10">
        <f>SUMIF('Holdings Summary'!C$9:C$30, A23, 'Holdings Summary'!I$9:I$30)</f>
        <v/>
      </c>
      <c r="E23" s="11">
        <f>IF(SUMIF('Holdings Summary'!C$9:C$30, A23, 'Holdings Summary'!F$9:F$30)=0, 0, D23/SUMIF('Holdings Summary'!C$9:C$30, A23, 'Holdings Summary'!F$9:F$30))</f>
        <v/>
      </c>
    </row>
    <row r="24"/>
    <row r="25"/>
    <row r="26">
      <c r="A26" s="18" t="inlineStr">
        <is>
          <t>TOP 3 BEST PERFORMERS</t>
        </is>
      </c>
    </row>
    <row r="27"/>
    <row r="28">
      <c r="A28" s="26" t="inlineStr">
        <is>
          <t>Rank</t>
        </is>
      </c>
      <c r="B28" s="26" t="inlineStr">
        <is>
          <t>Investment</t>
        </is>
      </c>
      <c r="C28" s="26" t="inlineStr">
        <is>
          <t>Current Value</t>
        </is>
      </c>
      <c r="D28" s="26" t="inlineStr">
        <is>
          <t>Gain/Loss</t>
        </is>
      </c>
      <c r="E28" s="26" t="inlineStr">
        <is>
          <t>Return (%)</t>
        </is>
      </c>
    </row>
    <row r="29"/>
    <row r="30">
      <c r="A30" s="40" t="n">
        <v>1</v>
      </c>
      <c r="B30" s="41">
        <f>'Holdings Summary'!A17</f>
        <v/>
      </c>
      <c r="C30" s="42">
        <f>'Holdings Summary'!H17</f>
        <v/>
      </c>
      <c r="D30" s="42">
        <f>'Holdings Summary'!I17</f>
        <v/>
      </c>
      <c r="E30" s="43">
        <f>'Holdings Summary'!J17</f>
        <v/>
      </c>
    </row>
    <row r="31">
      <c r="A31" s="40" t="n">
        <v>2</v>
      </c>
      <c r="B31" s="41">
        <f>'Holdings Summary'!A15</f>
        <v/>
      </c>
      <c r="C31" s="42">
        <f>'Holdings Summary'!H15</f>
        <v/>
      </c>
      <c r="D31" s="42">
        <f>'Holdings Summary'!I15</f>
        <v/>
      </c>
      <c r="E31" s="43">
        <f>'Holdings Summary'!J15</f>
        <v/>
      </c>
    </row>
    <row r="32">
      <c r="A32" s="40" t="n">
        <v>3</v>
      </c>
      <c r="B32" s="41">
        <f>'Holdings Summary'!A11</f>
        <v/>
      </c>
      <c r="C32" s="42">
        <f>'Holdings Summary'!H11</f>
        <v/>
      </c>
      <c r="D32" s="42">
        <f>'Holdings Summary'!I11</f>
        <v/>
      </c>
      <c r="E32" s="43">
        <f>'Holdings Summary'!J11</f>
        <v/>
      </c>
    </row>
    <row r="33"/>
    <row r="34"/>
    <row r="35">
      <c r="A35" s="18" t="inlineStr">
        <is>
          <t>TOP 3 UNDERPERFORMERS</t>
        </is>
      </c>
    </row>
    <row r="36"/>
    <row r="37"/>
    <row r="38">
      <c r="A38" s="26" t="inlineStr">
        <is>
          <t>Rank</t>
        </is>
      </c>
      <c r="B38" s="26" t="inlineStr">
        <is>
          <t>Investment</t>
        </is>
      </c>
      <c r="C38" s="26" t="inlineStr">
        <is>
          <t>Current Value</t>
        </is>
      </c>
      <c r="D38" s="26" t="inlineStr">
        <is>
          <t>Gain/Loss</t>
        </is>
      </c>
      <c r="E38" s="26" t="inlineStr">
        <is>
          <t>Return (%)</t>
        </is>
      </c>
    </row>
    <row r="39">
      <c r="A39" s="44" t="n">
        <v>1</v>
      </c>
      <c r="B39" s="45">
        <f>'Holdings Summary'!A14</f>
        <v/>
      </c>
      <c r="C39" s="46">
        <f>'Holdings Summary'!H14</f>
        <v/>
      </c>
      <c r="D39" s="46">
        <f>'Holdings Summary'!I14</f>
        <v/>
      </c>
      <c r="E39" s="47">
        <f>'Holdings Summary'!J14</f>
        <v/>
      </c>
    </row>
    <row r="40">
      <c r="A40" s="44" t="n">
        <v>2</v>
      </c>
      <c r="B40" s="45">
        <f>'Holdings Summary'!A12</f>
        <v/>
      </c>
      <c r="C40" s="46">
        <f>'Holdings Summary'!H12</f>
        <v/>
      </c>
      <c r="D40" s="46">
        <f>'Holdings Summary'!I12</f>
        <v/>
      </c>
      <c r="E40" s="47">
        <f>'Holdings Summary'!J12</f>
        <v/>
      </c>
    </row>
    <row r="41">
      <c r="A41" s="44" t="n">
        <v>3</v>
      </c>
      <c r="B41" s="45">
        <f>'Holdings Summary'!A13</f>
        <v/>
      </c>
      <c r="C41" s="46">
        <f>'Holdings Summary'!H13</f>
        <v/>
      </c>
      <c r="D41" s="46">
        <f>'Holdings Summary'!I13</f>
        <v/>
      </c>
      <c r="E41" s="47">
        <f>'Holdings Summary'!J13</f>
        <v/>
      </c>
    </row>
    <row r="42"/>
    <row r="43"/>
    <row r="44">
      <c r="A44" s="18" t="inlineStr">
        <is>
          <t>PORTFOLIO ALLOCATION</t>
        </is>
      </c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>
      <c r="A65" s="18" t="inlineStr">
        <is>
          <t>PERFORMANCE OVER TIME</t>
        </is>
      </c>
    </row>
  </sheetData>
  <mergeCells count="10">
    <mergeCell ref="A35:E35"/>
    <mergeCell ref="A65:E65"/>
    <mergeCell ref="A26:E26"/>
    <mergeCell ref="A2:E2"/>
    <mergeCell ref="A15:E15"/>
    <mergeCell ref="A7:E7"/>
    <mergeCell ref="A1:E1"/>
    <mergeCell ref="A5:E5"/>
    <mergeCell ref="A44:E44"/>
    <mergeCell ref="A3:E3"/>
  </mergeCells>
  <conditionalFormatting sqref="B11:B12">
    <cfRule type="cellIs" priority="1" operator="lessThan" dxfId="1">
      <formula>0</formula>
    </cfRule>
  </conditionalFormatting>
  <conditionalFormatting sqref="D19:E23">
    <cfRule type="cellIs" priority="2" operator="greaterThan" dxfId="0">
      <formula>0</formula>
    </cfRule>
    <cfRule type="cellIs" priority="3" operator="lessThan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2026-06-26T17:03:01Z</dcterms:created>
  <dcterms:modified xmlns:dcterms="http://purl.org/dc/terms/" xmlns:xsi="http://www.w3.org/2001/XMLSchema-instance" xsi:type="dcterms:W3CDTF">2026-06-26T17:03:01Z</dcterms:modified>
</cp:coreProperties>
</file>