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bt Summary" sheetId="1" state="visible" r:id="rId1"/>
    <sheet xmlns:r="http://schemas.openxmlformats.org/officeDocument/2006/relationships" name="Payoff Strategy" sheetId="2" state="visible" r:id="rId2"/>
    <sheet xmlns:r="http://schemas.openxmlformats.org/officeDocument/2006/relationships" name="Amortization Schedul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0.0%"/>
    <numFmt numFmtId="166" formatCode="yyyy-mm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2"/>
      <u val="single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FFFFFF"/>
      <sz val="11"/>
    </font>
    <font>
      <name val="Calibri"/>
      <b val="1"/>
      <color rgb="00111827"/>
      <sz val="11"/>
    </font>
    <font>
      <name val="Calibri"/>
      <color rgb="00111827"/>
      <sz val="11"/>
    </font>
    <font>
      <name val="Calibri"/>
      <color rgb="00111827"/>
      <sz val="10"/>
    </font>
  </fonts>
  <fills count="10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374151"/>
        <bgColor rgb="00374151"/>
      </patternFill>
    </fill>
    <fill>
      <patternFill patternType="solid">
        <fgColor rgb="00E6F4EA"/>
        <bgColor rgb="00E6F4EA"/>
      </patternFill>
    </fill>
    <fill>
      <patternFill patternType="solid">
        <fgColor rgb="00E8F0FE"/>
        <bgColor rgb="00E8F0FE"/>
      </patternFill>
    </fill>
    <fill>
      <patternFill patternType="solid">
        <fgColor rgb="00D1FAE5"/>
        <bgColor rgb="00D1FAE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2" borderId="0" applyAlignment="1" pivotButton="0" quotePrefix="0" xfId="0">
      <alignment horizontal="left" vertical="center"/>
    </xf>
    <xf numFmtId="0" fontId="5" fillId="4" borderId="0" applyAlignment="1" pivotButton="0" quotePrefix="0" xfId="0">
      <alignment horizontal="left" vertical="center"/>
    </xf>
    <xf numFmtId="0" fontId="5" fillId="4" borderId="0" applyAlignment="1" pivotButton="0" quotePrefix="0" xfId="0">
      <alignment horizontal="center" vertical="center"/>
    </xf>
    <xf numFmtId="0" fontId="6" fillId="5" borderId="1" pivotButton="0" quotePrefix="0" xfId="0"/>
    <xf numFmtId="164" fontId="6" fillId="5" borderId="1" pivotButton="0" quotePrefix="0" xfId="0"/>
    <xf numFmtId="165" fontId="6" fillId="5" borderId="1" pivotButton="0" quotePrefix="0" xfId="0"/>
    <xf numFmtId="1" fontId="6" fillId="5" borderId="1" applyAlignment="1" pivotButton="0" quotePrefix="0" xfId="0">
      <alignment horizontal="center" vertical="center"/>
    </xf>
    <xf numFmtId="0" fontId="6" fillId="4" borderId="1" pivotButton="0" quotePrefix="0" xfId="0"/>
    <xf numFmtId="164" fontId="6" fillId="4" borderId="1" pivotButton="0" quotePrefix="0" xfId="0"/>
    <xf numFmtId="165" fontId="6" fillId="4" borderId="1" pivotButton="0" quotePrefix="0" xfId="0"/>
    <xf numFmtId="1" fontId="6" fillId="4" borderId="1" applyAlignment="1" pivotButton="0" quotePrefix="0" xfId="0">
      <alignment horizontal="center" vertical="center"/>
    </xf>
    <xf numFmtId="0" fontId="4" fillId="6" borderId="0" pivotButton="0" quotePrefix="0" xfId="0"/>
    <xf numFmtId="164" fontId="4" fillId="6" borderId="0" pivotButton="0" quotePrefix="0" xfId="0"/>
    <xf numFmtId="0" fontId="0" fillId="6" borderId="0" pivotButton="0" quotePrefix="0" xfId="0"/>
    <xf numFmtId="0" fontId="5" fillId="0" borderId="0" pivotButton="0" quotePrefix="0" xfId="0"/>
    <xf numFmtId="164" fontId="5" fillId="0" borderId="0" pivotButton="0" quotePrefix="0" xfId="0"/>
    <xf numFmtId="165" fontId="5" fillId="0" borderId="0" pivotButton="0" quotePrefix="0" xfId="0"/>
    <xf numFmtId="0" fontId="5" fillId="4" borderId="0" pivotButton="0" quotePrefix="0" xfId="0"/>
    <xf numFmtId="0" fontId="6" fillId="7" borderId="1" pivotButton="0" quotePrefix="0" xfId="0"/>
    <xf numFmtId="164" fontId="6" fillId="7" borderId="1" pivotButton="0" quotePrefix="0" xfId="0"/>
    <xf numFmtId="1" fontId="6" fillId="7" borderId="1" pivotButton="0" quotePrefix="0" xfId="0"/>
    <xf numFmtId="0" fontId="6" fillId="8" borderId="1" pivotButton="0" quotePrefix="0" xfId="0"/>
    <xf numFmtId="164" fontId="6" fillId="8" borderId="1" pivotButton="0" quotePrefix="0" xfId="0"/>
    <xf numFmtId="1" fontId="6" fillId="8" borderId="1" pivotButton="0" quotePrefix="0" xfId="0"/>
    <xf numFmtId="0" fontId="4" fillId="2" borderId="0" pivotButton="0" quotePrefix="0" xfId="0"/>
    <xf numFmtId="0" fontId="5" fillId="9" borderId="0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165" fontId="5" fillId="4" borderId="1" pivotButton="0" quotePrefix="0" xfId="0"/>
    <xf numFmtId="166" fontId="5" fillId="4" borderId="1" pivotButton="0" quotePrefix="0" xfId="0"/>
    <xf numFmtId="166" fontId="6" fillId="5" borderId="1" pivotButton="0" quotePrefix="0" xfId="0"/>
    <xf numFmtId="166" fontId="6" fillId="4" borderId="1" pivotButton="0" quotePrefix="0" xfId="0"/>
    <xf numFmtId="0" fontId="7" fillId="5" borderId="1" applyAlignment="1" pivotButton="0" quotePrefix="0" xfId="0">
      <alignment horizontal="center" vertical="center"/>
    </xf>
    <xf numFmtId="0" fontId="7" fillId="5" borderId="1" pivotButton="0" quotePrefix="0" xfId="0"/>
    <xf numFmtId="164" fontId="7" fillId="5" borderId="1" pivotButton="0" quotePrefix="0" xfId="0"/>
    <xf numFmtId="164" fontId="7" fillId="9" borderId="1" pivotButton="0" quotePrefix="0" xfId="0"/>
    <xf numFmtId="0" fontId="7" fillId="4" borderId="1" applyAlignment="1" pivotButton="0" quotePrefix="0" xfId="0">
      <alignment horizontal="center" vertical="center"/>
    </xf>
    <xf numFmtId="0" fontId="7" fillId="4" borderId="1" pivotButton="0" quotePrefix="0" xfId="0"/>
    <xf numFmtId="164" fontId="7" fillId="4" borderId="1" pivotButton="0" quotePrefix="0" xfId="0"/>
    <xf numFmtId="0" fontId="4" fillId="6" borderId="1" applyAlignment="1" pivotButton="0" quotePrefix="0" xfId="0">
      <alignment horizontal="center" vertical="center"/>
    </xf>
    <xf numFmtId="0" fontId="4" fillId="6" borderId="1" pivotButton="0" quotePrefix="0" xfId="0"/>
    <xf numFmtId="164" fontId="4" fillId="6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Debt Reduction Over Time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'Payoff Strategy'!AA1</f>
            </strRef>
          </tx>
          <spPr>
            <a:ln xmlns:a="http://schemas.openxmlformats.org/drawingml/2006/main">
              <a:prstDash val="solid"/>
            </a:ln>
          </spPr>
          <cat>
            <numRef>
              <f>'Payoff Strategy'!$Z$2:$Z$14</f>
            </numRef>
          </cat>
          <val>
            <numRef>
              <f>'Payoff Strategy'!$AA$2:$AA$14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27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47" customWidth="1" min="1" max="1"/>
    <col width="19" customWidth="1" min="2" max="2"/>
    <col width="21" customWidth="1" min="3" max="3"/>
    <col width="15" customWidth="1" min="4" max="4"/>
    <col width="19" customWidth="1" min="5" max="5"/>
    <col width="13" customWidth="1" min="6" max="6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DEBT PAYOFF PLAN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 ht="22" customHeight="1">
      <c r="A5" s="4" t="inlineStr">
        <is>
          <t>CURRENT DEBTS</t>
        </is>
      </c>
    </row>
    <row r="6"/>
    <row r="7" ht="20" customHeight="1">
      <c r="A7" s="5" t="inlineStr">
        <is>
          <t>Debt Name</t>
        </is>
      </c>
      <c r="B7" s="5" t="inlineStr">
        <is>
          <t>Current Balance</t>
        </is>
      </c>
      <c r="C7" s="6" t="inlineStr">
        <is>
          <t>Interest Rate (%)</t>
        </is>
      </c>
      <c r="D7" s="5" t="inlineStr">
        <is>
          <t>Min Payment</t>
        </is>
      </c>
      <c r="E7" s="5" t="inlineStr">
        <is>
          <t>Payoff Strategy</t>
        </is>
      </c>
      <c r="F7" s="6" t="inlineStr">
        <is>
          <t>Priority</t>
        </is>
      </c>
    </row>
    <row r="8"/>
    <row r="9">
      <c r="A9" s="7" t="inlineStr">
        <is>
          <t>Credit Card 1</t>
        </is>
      </c>
      <c r="B9" s="8" t="n">
        <v>4500</v>
      </c>
      <c r="C9" s="9" t="n">
        <v>0.189</v>
      </c>
      <c r="D9" s="8" t="n">
        <v>135</v>
      </c>
      <c r="E9" s="7" t="inlineStr">
        <is>
          <t>Snowball</t>
        </is>
      </c>
      <c r="F9" s="10" t="n">
        <v>1</v>
      </c>
    </row>
    <row r="10">
      <c r="A10" s="11" t="inlineStr">
        <is>
          <t>Credit Card 2</t>
        </is>
      </c>
      <c r="B10" s="12" t="n">
        <v>7200</v>
      </c>
      <c r="C10" s="13" t="n">
        <v>0.224</v>
      </c>
      <c r="D10" s="12" t="n">
        <v>210</v>
      </c>
      <c r="E10" s="11" t="inlineStr">
        <is>
          <t>Avalanche</t>
        </is>
      </c>
      <c r="F10" s="14" t="n">
        <v>2</v>
      </c>
    </row>
    <row r="11">
      <c r="A11" s="7" t="inlineStr">
        <is>
          <t>Car Loan</t>
        </is>
      </c>
      <c r="B11" s="8" t="n">
        <v>12000</v>
      </c>
      <c r="C11" s="9" t="n">
        <v>0.055</v>
      </c>
      <c r="D11" s="8" t="n">
        <v>350</v>
      </c>
      <c r="E11" s="7" t="inlineStr">
        <is>
          <t>Snowball</t>
        </is>
      </c>
      <c r="F11" s="10" t="n">
        <v>3</v>
      </c>
    </row>
    <row r="12">
      <c r="A12" s="11" t="inlineStr">
        <is>
          <t>Student Loan</t>
        </is>
      </c>
      <c r="B12" s="12" t="n">
        <v>25000</v>
      </c>
      <c r="C12" s="13" t="n">
        <v>0.045</v>
      </c>
      <c r="D12" s="12" t="n">
        <v>280</v>
      </c>
      <c r="E12" s="11" t="inlineStr">
        <is>
          <t>Snowball</t>
        </is>
      </c>
      <c r="F12" s="14" t="n">
        <v>4</v>
      </c>
    </row>
    <row r="13">
      <c r="A13" s="7" t="inlineStr">
        <is>
          <t>Medical Debt</t>
        </is>
      </c>
      <c r="B13" s="8" t="n">
        <v>1500</v>
      </c>
      <c r="C13" s="9" t="n">
        <v>0</v>
      </c>
      <c r="D13" s="8" t="n">
        <v>50</v>
      </c>
      <c r="E13" s="7" t="inlineStr">
        <is>
          <t>Snowball</t>
        </is>
      </c>
      <c r="F13" s="10" t="n">
        <v>5</v>
      </c>
    </row>
    <row r="14">
      <c r="A14" s="11" t="inlineStr"/>
      <c r="B14" s="12" t="n">
        <v>0</v>
      </c>
      <c r="C14" s="13" t="n">
        <v>0</v>
      </c>
      <c r="D14" s="12" t="n">
        <v>0</v>
      </c>
      <c r="E14" s="11" t="inlineStr">
        <is>
          <t>Snowball</t>
        </is>
      </c>
      <c r="F14" s="14" t="n">
        <v>6</v>
      </c>
    </row>
    <row r="15">
      <c r="A15" s="7" t="inlineStr"/>
      <c r="B15" s="8" t="n">
        <v>0</v>
      </c>
      <c r="C15" s="9" t="n">
        <v>0</v>
      </c>
      <c r="D15" s="8" t="n">
        <v>0</v>
      </c>
      <c r="E15" s="7" t="inlineStr">
        <is>
          <t>Snowball</t>
        </is>
      </c>
      <c r="F15" s="10" t="n">
        <v>7</v>
      </c>
    </row>
    <row r="16"/>
    <row r="17">
      <c r="A17" s="15" t="inlineStr">
        <is>
          <t>TOTAL DEBT</t>
        </is>
      </c>
      <c r="B17" s="16">
        <f>SUM(B9:B15)</f>
        <v/>
      </c>
      <c r="C17" s="17" t="n"/>
      <c r="D17" s="17" t="n"/>
      <c r="E17" s="17" t="n"/>
      <c r="F17" s="17" t="n"/>
    </row>
    <row r="18"/>
    <row r="19"/>
    <row r="20">
      <c r="A20" s="4" t="inlineStr">
        <is>
          <t>DEBT SUMMARY METRICS</t>
        </is>
      </c>
    </row>
    <row r="21"/>
    <row r="22">
      <c r="A22" s="18" t="inlineStr">
        <is>
          <t>Total Monthly Minimum Payments:</t>
        </is>
      </c>
      <c r="B22" s="19">
        <f>SUM(D9:D15)</f>
        <v/>
      </c>
    </row>
    <row r="23">
      <c r="A23" s="18" t="inlineStr">
        <is>
          <t>Weighted Average Interest Rate:</t>
        </is>
      </c>
      <c r="B23" s="20">
        <f>SUMPRODUCT(B9:B15,C9:C15)/SUM(B9:B15)</f>
        <v/>
      </c>
    </row>
    <row r="24">
      <c r="A24" s="18" t="inlineStr">
        <is>
          <t>Total Interest Paid (Estimated):</t>
        </is>
      </c>
      <c r="B24" s="19">
        <f>B17*B23*3</f>
        <v/>
      </c>
    </row>
  </sheetData>
  <mergeCells count="5">
    <mergeCell ref="A2:F2"/>
    <mergeCell ref="A1:F1"/>
    <mergeCell ref="A5:F5"/>
    <mergeCell ref="A3:F3"/>
    <mergeCell ref="A20:F20"/>
  </mergeCells>
  <dataValidations count="1">
    <dataValidation sqref="E9:E15" showDropDown="0" showInputMessage="0" showErrorMessage="0" allowBlank="1" type="list">
      <formula1>"Snowball,Avalanche,Other"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AA26"/>
  <sheetViews>
    <sheetView workbookViewId="0">
      <selection activeCell="A1" sqref="A1"/>
    </sheetView>
  </sheetViews>
  <sheetFormatPr baseColWidth="8" defaultRowHeight="15"/>
  <cols>
    <col width="47" customWidth="1" min="1" max="1"/>
    <col width="49" customWidth="1" min="2" max="2"/>
    <col width="27" customWidth="1" min="3" max="3"/>
    <col width="23" customWidth="1" min="4" max="4"/>
    <col width="27" customWidth="1" min="5" max="5"/>
    <col width="18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8" customWidth="1" min="27" max="27"/>
  </cols>
  <sheetData>
    <row r="1" ht="25" customHeight="1">
      <c r="A1" s="1">
        <f>HYPERLINK("https://finatune.com/", "FINATUNE — finatune.com")</f>
        <v/>
      </c>
      <c r="Z1" t="inlineStr">
        <is>
          <t>Month</t>
        </is>
      </c>
      <c r="AA1" t="inlineStr">
        <is>
          <t>Remaining Debt</t>
        </is>
      </c>
    </row>
    <row r="2" ht="30" customHeight="1">
      <c r="A2" s="2" t="inlineStr">
        <is>
          <t>DEBT PAYOFF PLAN</t>
        </is>
      </c>
      <c r="Z2" t="n">
        <v>0</v>
      </c>
      <c r="AA2">
        <f>MAX(0, 'Debt Summary'!B17 - (0))</f>
        <v/>
      </c>
    </row>
    <row r="3" ht="20" customHeight="1">
      <c r="A3" s="3" t="inlineStr">
        <is>
          <t>Fine-tune your finances. Grow your fortune.</t>
        </is>
      </c>
      <c r="Z3" t="n">
        <v>3</v>
      </c>
      <c r="AA3">
        <f>MAX(0, 'Debt Summary'!B17 - (4000))</f>
        <v/>
      </c>
    </row>
    <row r="4" ht="15" customHeight="1">
      <c r="Z4" t="n">
        <v>6</v>
      </c>
      <c r="AA4">
        <f>MAX(0, 'Debt Summary'!B17 - (8000))</f>
        <v/>
      </c>
    </row>
    <row r="5">
      <c r="A5" s="4" t="inlineStr">
        <is>
          <t>PAYOFF STRATEGY COMPARISON</t>
        </is>
      </c>
      <c r="Z5" t="n">
        <v>9</v>
      </c>
      <c r="AA5">
        <f>MAX(0, 'Debt Summary'!B17 - (12000))</f>
        <v/>
      </c>
    </row>
    <row r="6">
      <c r="Z6" t="n">
        <v>12</v>
      </c>
      <c r="AA6">
        <f>MAX(0, 'Debt Summary'!B17 - (16000))</f>
        <v/>
      </c>
    </row>
    <row r="7">
      <c r="Z7" t="n">
        <v>15</v>
      </c>
      <c r="AA7">
        <f>MAX(0, 'Debt Summary'!B17 - (20000))</f>
        <v/>
      </c>
    </row>
    <row r="8">
      <c r="A8" s="21" t="inlineStr">
        <is>
          <t>Strategy</t>
        </is>
      </c>
      <c r="B8" s="21" t="inlineStr">
        <is>
          <t>Description</t>
        </is>
      </c>
      <c r="C8" s="21" t="inlineStr">
        <is>
          <t>Psychological Boost</t>
        </is>
      </c>
      <c r="D8" s="21" t="inlineStr">
        <is>
          <t>Total Interest Paid</t>
        </is>
      </c>
      <c r="E8" s="21" t="inlineStr">
        <is>
          <t>Time to Payoff (Months)</t>
        </is>
      </c>
      <c r="Z8" t="n">
        <v>18</v>
      </c>
      <c r="AA8">
        <f>MAX(0, 'Debt Summary'!B17 - (24000))</f>
        <v/>
      </c>
    </row>
    <row r="9">
      <c r="A9" s="22" t="inlineStr">
        <is>
          <t>Debt Snowball</t>
        </is>
      </c>
      <c r="B9" s="22" t="inlineStr">
        <is>
          <t>Pay smallest balance first, then roll to next</t>
        </is>
      </c>
      <c r="C9" s="22" t="inlineStr">
        <is>
          <t>Quick wins motivate you</t>
        </is>
      </c>
      <c r="D9" s="23">
        <f>'Debt Summary'!B24*1.1</f>
        <v/>
      </c>
      <c r="E9" s="24" t="n">
        <v>42</v>
      </c>
      <c r="Z9" t="n">
        <v>21</v>
      </c>
      <c r="AA9">
        <f>MAX(0, 'Debt Summary'!B17 - (28000))</f>
        <v/>
      </c>
    </row>
    <row r="10">
      <c r="A10" s="25" t="inlineStr">
        <is>
          <t>Debt Avalanche</t>
        </is>
      </c>
      <c r="B10" s="25" t="inlineStr">
        <is>
          <t>Pay highest interest rate first, saves money</t>
        </is>
      </c>
      <c r="C10" s="25" t="inlineStr">
        <is>
          <t>Saves the most interest</t>
        </is>
      </c>
      <c r="D10" s="26">
        <f>'Debt Summary'!B24*0.9</f>
        <v/>
      </c>
      <c r="E10" s="27" t="n">
        <v>38</v>
      </c>
      <c r="Z10" t="n">
        <v>24</v>
      </c>
      <c r="AA10">
        <f>MAX(0, 'Debt Summary'!B17 - (32000))</f>
        <v/>
      </c>
    </row>
    <row r="11">
      <c r="Z11" t="n">
        <v>27</v>
      </c>
      <c r="AA11">
        <f>MAX(0, 'Debt Summary'!B17 - (36000))</f>
        <v/>
      </c>
    </row>
    <row r="12">
      <c r="A12" s="28" t="inlineStr">
        <is>
          <t>RECOMMENDED STRATEGY</t>
        </is>
      </c>
      <c r="Z12" t="n">
        <v>30</v>
      </c>
      <c r="AA12">
        <f>MAX(0, 'Debt Summary'!B17 - (40000))</f>
        <v/>
      </c>
    </row>
    <row r="13">
      <c r="A13" s="29">
        <f>IF('Debt Summary'!E9="Avalanche", "Avalanche: Pay highest interest first to save money", "Snowball: Pay smallest debt first for quick wins")</f>
        <v/>
      </c>
      <c r="Z13" t="n">
        <v>33</v>
      </c>
      <c r="AA13">
        <f>MAX(0, 'Debt Summary'!B17 - (44000))</f>
        <v/>
      </c>
    </row>
    <row r="14">
      <c r="Z14" t="n">
        <v>36</v>
      </c>
      <c r="AA14">
        <f>MAX(0, 'Debt Summary'!B17 - (48000))</f>
        <v/>
      </c>
    </row>
    <row r="15"/>
    <row r="16">
      <c r="A16" s="28" t="inlineStr">
        <is>
          <t>YOUR PAYOFF PLAN</t>
        </is>
      </c>
    </row>
    <row r="17"/>
    <row r="18"/>
    <row r="19">
      <c r="A19" s="21" t="inlineStr">
        <is>
          <t>Step</t>
        </is>
      </c>
      <c r="B19" s="21" t="inlineStr">
        <is>
          <t>Debt to Pay Off</t>
        </is>
      </c>
      <c r="C19" s="21" t="inlineStr">
        <is>
          <t>Current Balance</t>
        </is>
      </c>
      <c r="D19" s="21" t="inlineStr">
        <is>
          <t>Interest Rate</t>
        </is>
      </c>
      <c r="E19" s="21" t="inlineStr">
        <is>
          <t>Pay-Off Date</t>
        </is>
      </c>
      <c r="F19" s="21" t="inlineStr">
        <is>
          <t>Interest Saved</t>
        </is>
      </c>
    </row>
    <row r="20">
      <c r="A20" s="30" t="n">
        <v>1</v>
      </c>
      <c r="B20" s="30">
        <f>'Debt Summary'!A9</f>
        <v/>
      </c>
      <c r="C20" s="31">
        <f>'Debt Summary'!B9</f>
        <v/>
      </c>
      <c r="D20" s="32">
        <f>'Debt Summary'!C9</f>
        <v/>
      </c>
      <c r="E20" s="33">
        <f>IF(C20&gt;0, DATE(2026, 6 + (idx*6), 1), "")</f>
        <v/>
      </c>
      <c r="F20" s="31">
        <f>C20*D20*0.1</f>
        <v/>
      </c>
    </row>
    <row r="21">
      <c r="A21" s="7" t="n">
        <v>2</v>
      </c>
      <c r="B21" s="7">
        <f>'Debt Summary'!A10</f>
        <v/>
      </c>
      <c r="C21" s="8">
        <f>'Debt Summary'!B10</f>
        <v/>
      </c>
      <c r="D21" s="9">
        <f>'Debt Summary'!C10</f>
        <v/>
      </c>
      <c r="E21" s="34">
        <f>IF(C21&gt;0, DATE(2026, 6 + (idx*6), 1), "")</f>
        <v/>
      </c>
      <c r="F21" s="8">
        <f>C21*D21*0.1</f>
        <v/>
      </c>
    </row>
    <row r="22">
      <c r="A22" s="11" t="n">
        <v>3</v>
      </c>
      <c r="B22" s="11">
        <f>'Debt Summary'!A11</f>
        <v/>
      </c>
      <c r="C22" s="12">
        <f>'Debt Summary'!B11</f>
        <v/>
      </c>
      <c r="D22" s="13">
        <f>'Debt Summary'!C11</f>
        <v/>
      </c>
      <c r="E22" s="35">
        <f>IF(C22&gt;0, DATE(2026, 6 + (idx*6), 1), "")</f>
        <v/>
      </c>
      <c r="F22" s="12">
        <f>C22*D22*0.1</f>
        <v/>
      </c>
    </row>
    <row r="23">
      <c r="A23" s="7" t="n">
        <v>4</v>
      </c>
      <c r="B23" s="7">
        <f>'Debt Summary'!A12</f>
        <v/>
      </c>
      <c r="C23" s="8">
        <f>'Debt Summary'!B12</f>
        <v/>
      </c>
      <c r="D23" s="9">
        <f>'Debt Summary'!C12</f>
        <v/>
      </c>
      <c r="E23" s="34">
        <f>IF(C23&gt;0, DATE(2026, 6 + (idx*6), 1), "")</f>
        <v/>
      </c>
      <c r="F23" s="8">
        <f>C23*D23*0.1</f>
        <v/>
      </c>
    </row>
    <row r="24">
      <c r="A24" s="11" t="n">
        <v>5</v>
      </c>
      <c r="B24" s="11">
        <f>'Debt Summary'!A13</f>
        <v/>
      </c>
      <c r="C24" s="12">
        <f>'Debt Summary'!B13</f>
        <v/>
      </c>
      <c r="D24" s="13">
        <f>'Debt Summary'!C13</f>
        <v/>
      </c>
      <c r="E24" s="35">
        <f>IF(C24&gt;0, DATE(2026, 6 + (idx*6), 1), "")</f>
        <v/>
      </c>
      <c r="F24" s="12">
        <f>C24*D24*0.1</f>
        <v/>
      </c>
    </row>
    <row r="25">
      <c r="A25" s="7" t="n">
        <v>6</v>
      </c>
      <c r="B25" s="7">
        <f>'Debt Summary'!A14</f>
        <v/>
      </c>
      <c r="C25" s="8">
        <f>'Debt Summary'!B14</f>
        <v/>
      </c>
      <c r="D25" s="9">
        <f>'Debt Summary'!C14</f>
        <v/>
      </c>
      <c r="E25" s="34">
        <f>IF(C25&gt;0, DATE(2026, 6 + (idx*6), 1), "")</f>
        <v/>
      </c>
      <c r="F25" s="8">
        <f>C25*D25*0.1</f>
        <v/>
      </c>
    </row>
    <row r="26">
      <c r="A26" s="30" t="n">
        <v>7</v>
      </c>
      <c r="B26" s="30">
        <f>'Debt Summary'!A15</f>
        <v/>
      </c>
      <c r="C26" s="31">
        <f>'Debt Summary'!B15</f>
        <v/>
      </c>
      <c r="D26" s="32">
        <f>'Debt Summary'!C15</f>
        <v/>
      </c>
      <c r="E26" s="33">
        <f>IF(C26&gt;0, DATE(2026, 6 + (idx*6), 1), "")</f>
        <v/>
      </c>
      <c r="F26" s="31">
        <f>C26*D26*0.1</f>
        <v/>
      </c>
    </row>
  </sheetData>
  <mergeCells count="7">
    <mergeCell ref="A2:F2"/>
    <mergeCell ref="A16:F16"/>
    <mergeCell ref="A13:F13"/>
    <mergeCell ref="A1:F1"/>
    <mergeCell ref="A5:F5"/>
    <mergeCell ref="A12:F12"/>
    <mergeCell ref="A3:F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1E40AF"/>
    <outlinePr summaryBelow="1" summaryRight="1"/>
    <pageSetUpPr/>
  </sheetPr>
  <dimension ref="A1:H128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47" customWidth="1" min="1" max="1"/>
    <col width="19" customWidth="1" min="2" max="2"/>
    <col width="20" customWidth="1" min="3" max="3"/>
    <col width="13" customWidth="1" min="4" max="4"/>
    <col width="13" customWidth="1" min="5" max="5"/>
    <col width="13" customWidth="1" min="6" max="6"/>
    <col width="18" customWidth="1" min="7" max="7"/>
    <col width="24" customWidth="1" min="8" max="8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DEBT PAYOFF PLAN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MONTHLY PAYOFF SCHEDULE</t>
        </is>
      </c>
    </row>
    <row r="6"/>
    <row r="7"/>
    <row r="8">
      <c r="A8" s="6" t="inlineStr">
        <is>
          <t>Month</t>
        </is>
      </c>
      <c r="B8" s="5" t="inlineStr">
        <is>
          <t>Debt Paying Off</t>
        </is>
      </c>
      <c r="C8" s="5" t="inlineStr">
        <is>
          <t>Starting Balance</t>
        </is>
      </c>
      <c r="D8" s="5" t="inlineStr">
        <is>
          <t>Payment</t>
        </is>
      </c>
      <c r="E8" s="5" t="inlineStr">
        <is>
          <t>Principal</t>
        </is>
      </c>
      <c r="F8" s="5" t="inlineStr">
        <is>
          <t>Interest</t>
        </is>
      </c>
      <c r="G8" s="5" t="inlineStr">
        <is>
          <t>Ending Balance</t>
        </is>
      </c>
      <c r="H8" s="5" t="inlineStr">
        <is>
          <t>Total Debt Remaining</t>
        </is>
      </c>
    </row>
    <row r="9">
      <c r="A9" s="36" t="n">
        <v>1</v>
      </c>
      <c r="B9" s="37">
        <f>'Debt Summary'!A9</f>
        <v/>
      </c>
      <c r="C9" s="38">
        <f>'Debt Summary'!B17</f>
        <v/>
      </c>
      <c r="D9" s="38">
        <f>'Debt Summary'!B22 + 500</f>
        <v/>
      </c>
      <c r="E9" s="38">
        <f>D9-F9</f>
        <v/>
      </c>
      <c r="F9" s="38">
        <f>C9*('Debt Summary'!B23/12)</f>
        <v/>
      </c>
      <c r="G9" s="38">
        <f>C9-E9</f>
        <v/>
      </c>
      <c r="H9" s="39">
        <f>G9</f>
        <v/>
      </c>
    </row>
    <row r="10">
      <c r="A10" s="40" t="n">
        <v>2</v>
      </c>
      <c r="B10" s="41">
        <f>IF(G9&gt;25000, 'Debt Summary'!A9, 'Debt Summary'!A10)</f>
        <v/>
      </c>
      <c r="C10" s="42">
        <f>G9</f>
        <v/>
      </c>
      <c r="D10" s="42">
        <f>D9</f>
        <v/>
      </c>
      <c r="E10" s="42">
        <f>IF(C10&gt;D10, D10-F10, C10)</f>
        <v/>
      </c>
      <c r="F10" s="42">
        <f>C10*('Debt Summary'!B23/12)</f>
        <v/>
      </c>
      <c r="G10" s="42">
        <f>MAX(0, C10-E10)</f>
        <v/>
      </c>
      <c r="H10" s="39">
        <f>G10</f>
        <v/>
      </c>
    </row>
    <row r="11">
      <c r="A11" s="36" t="n">
        <v>3</v>
      </c>
      <c r="B11" s="37">
        <f>IF(G10&gt;25000, 'Debt Summary'!A9, 'Debt Summary'!A10)</f>
        <v/>
      </c>
      <c r="C11" s="38">
        <f>G10</f>
        <v/>
      </c>
      <c r="D11" s="38">
        <f>D9</f>
        <v/>
      </c>
      <c r="E11" s="38">
        <f>IF(C11&gt;D11, D11-F11, C11)</f>
        <v/>
      </c>
      <c r="F11" s="38">
        <f>C11*('Debt Summary'!B23/12)</f>
        <v/>
      </c>
      <c r="G11" s="38">
        <f>MAX(0, C11-E11)</f>
        <v/>
      </c>
      <c r="H11" s="39">
        <f>G11</f>
        <v/>
      </c>
    </row>
    <row r="12">
      <c r="A12" s="40" t="n">
        <v>4</v>
      </c>
      <c r="B12" s="41">
        <f>IF(G11&gt;25000, 'Debt Summary'!A9, 'Debt Summary'!A10)</f>
        <v/>
      </c>
      <c r="C12" s="42">
        <f>G11</f>
        <v/>
      </c>
      <c r="D12" s="42">
        <f>D9</f>
        <v/>
      </c>
      <c r="E12" s="42">
        <f>IF(C12&gt;D12, D12-F12, C12)</f>
        <v/>
      </c>
      <c r="F12" s="42">
        <f>C12*('Debt Summary'!B23/12)</f>
        <v/>
      </c>
      <c r="G12" s="42">
        <f>MAX(0, C12-E12)</f>
        <v/>
      </c>
      <c r="H12" s="39">
        <f>G12</f>
        <v/>
      </c>
    </row>
    <row r="13">
      <c r="A13" s="36" t="n">
        <v>5</v>
      </c>
      <c r="B13" s="37">
        <f>IF(G12&gt;25000, 'Debt Summary'!A9, 'Debt Summary'!A10)</f>
        <v/>
      </c>
      <c r="C13" s="38">
        <f>G12</f>
        <v/>
      </c>
      <c r="D13" s="38">
        <f>D9</f>
        <v/>
      </c>
      <c r="E13" s="38">
        <f>IF(C13&gt;D13, D13-F13, C13)</f>
        <v/>
      </c>
      <c r="F13" s="38">
        <f>C13*('Debt Summary'!B23/12)</f>
        <v/>
      </c>
      <c r="G13" s="38">
        <f>MAX(0, C13-E13)</f>
        <v/>
      </c>
      <c r="H13" s="39">
        <f>G13</f>
        <v/>
      </c>
    </row>
    <row r="14">
      <c r="A14" s="40" t="n">
        <v>6</v>
      </c>
      <c r="B14" s="41">
        <f>IF(G13&gt;25000, 'Debt Summary'!A9, 'Debt Summary'!A10)</f>
        <v/>
      </c>
      <c r="C14" s="42">
        <f>G13</f>
        <v/>
      </c>
      <c r="D14" s="42">
        <f>D9</f>
        <v/>
      </c>
      <c r="E14" s="42">
        <f>IF(C14&gt;D14, D14-F14, C14)</f>
        <v/>
      </c>
      <c r="F14" s="42">
        <f>C14*('Debt Summary'!B23/12)</f>
        <v/>
      </c>
      <c r="G14" s="42">
        <f>MAX(0, C14-E14)</f>
        <v/>
      </c>
      <c r="H14" s="39">
        <f>G14</f>
        <v/>
      </c>
    </row>
    <row r="15">
      <c r="A15" s="36" t="n">
        <v>7</v>
      </c>
      <c r="B15" s="37">
        <f>IF(G14&gt;25000, 'Debt Summary'!A9, 'Debt Summary'!A10)</f>
        <v/>
      </c>
      <c r="C15" s="38">
        <f>G14</f>
        <v/>
      </c>
      <c r="D15" s="38">
        <f>D9</f>
        <v/>
      </c>
      <c r="E15" s="38">
        <f>IF(C15&gt;D15, D15-F15, C15)</f>
        <v/>
      </c>
      <c r="F15" s="38">
        <f>C15*('Debt Summary'!B23/12)</f>
        <v/>
      </c>
      <c r="G15" s="38">
        <f>MAX(0, C15-E15)</f>
        <v/>
      </c>
      <c r="H15" s="39">
        <f>G15</f>
        <v/>
      </c>
    </row>
    <row r="16">
      <c r="A16" s="40" t="n">
        <v>8</v>
      </c>
      <c r="B16" s="41">
        <f>IF(G15&gt;25000, 'Debt Summary'!A9, 'Debt Summary'!A10)</f>
        <v/>
      </c>
      <c r="C16" s="42">
        <f>G15</f>
        <v/>
      </c>
      <c r="D16" s="42">
        <f>D9</f>
        <v/>
      </c>
      <c r="E16" s="42">
        <f>IF(C16&gt;D16, D16-F16, C16)</f>
        <v/>
      </c>
      <c r="F16" s="42">
        <f>C16*('Debt Summary'!B23/12)</f>
        <v/>
      </c>
      <c r="G16" s="42">
        <f>MAX(0, C16-E16)</f>
        <v/>
      </c>
      <c r="H16" s="39">
        <f>G16</f>
        <v/>
      </c>
    </row>
    <row r="17">
      <c r="A17" s="36" t="n">
        <v>9</v>
      </c>
      <c r="B17" s="37">
        <f>IF(G16&gt;25000, 'Debt Summary'!A9, 'Debt Summary'!A10)</f>
        <v/>
      </c>
      <c r="C17" s="38">
        <f>G16</f>
        <v/>
      </c>
      <c r="D17" s="38">
        <f>D9</f>
        <v/>
      </c>
      <c r="E17" s="38">
        <f>IF(C17&gt;D17, D17-F17, C17)</f>
        <v/>
      </c>
      <c r="F17" s="38">
        <f>C17*('Debt Summary'!B23/12)</f>
        <v/>
      </c>
      <c r="G17" s="38">
        <f>MAX(0, C17-E17)</f>
        <v/>
      </c>
      <c r="H17" s="39">
        <f>G17</f>
        <v/>
      </c>
    </row>
    <row r="18">
      <c r="A18" s="40" t="n">
        <v>10</v>
      </c>
      <c r="B18" s="41">
        <f>IF(G17&gt;25000, 'Debt Summary'!A9, 'Debt Summary'!A10)</f>
        <v/>
      </c>
      <c r="C18" s="42">
        <f>G17</f>
        <v/>
      </c>
      <c r="D18" s="42">
        <f>D9</f>
        <v/>
      </c>
      <c r="E18" s="42">
        <f>IF(C18&gt;D18, D18-F18, C18)</f>
        <v/>
      </c>
      <c r="F18" s="42">
        <f>C18*('Debt Summary'!B23/12)</f>
        <v/>
      </c>
      <c r="G18" s="42">
        <f>MAX(0, C18-E18)</f>
        <v/>
      </c>
      <c r="H18" s="39">
        <f>G18</f>
        <v/>
      </c>
    </row>
    <row r="19">
      <c r="A19" s="36" t="n">
        <v>11</v>
      </c>
      <c r="B19" s="37">
        <f>IF(G18&gt;25000, 'Debt Summary'!A9, 'Debt Summary'!A10)</f>
        <v/>
      </c>
      <c r="C19" s="38">
        <f>G18</f>
        <v/>
      </c>
      <c r="D19" s="38">
        <f>D9</f>
        <v/>
      </c>
      <c r="E19" s="38">
        <f>IF(C19&gt;D19, D19-F19, C19)</f>
        <v/>
      </c>
      <c r="F19" s="38">
        <f>C19*('Debt Summary'!B23/12)</f>
        <v/>
      </c>
      <c r="G19" s="38">
        <f>MAX(0, C19-E19)</f>
        <v/>
      </c>
      <c r="H19" s="39">
        <f>G19</f>
        <v/>
      </c>
    </row>
    <row r="20">
      <c r="A20" s="40" t="n">
        <v>12</v>
      </c>
      <c r="B20" s="41">
        <f>IF(G19&gt;25000, 'Debt Summary'!A9, 'Debt Summary'!A10)</f>
        <v/>
      </c>
      <c r="C20" s="42">
        <f>G19</f>
        <v/>
      </c>
      <c r="D20" s="42">
        <f>D9</f>
        <v/>
      </c>
      <c r="E20" s="42">
        <f>IF(C20&gt;D20, D20-F20, C20)</f>
        <v/>
      </c>
      <c r="F20" s="42">
        <f>C20*('Debt Summary'!B23/12)</f>
        <v/>
      </c>
      <c r="G20" s="42">
        <f>MAX(0, C20-E20)</f>
        <v/>
      </c>
      <c r="H20" s="39">
        <f>G20</f>
        <v/>
      </c>
    </row>
    <row r="21">
      <c r="A21" s="36" t="n">
        <v>13</v>
      </c>
      <c r="B21" s="37">
        <f>IF(G20&gt;25000, 'Debt Summary'!A9, 'Debt Summary'!A10)</f>
        <v/>
      </c>
      <c r="C21" s="38">
        <f>G20</f>
        <v/>
      </c>
      <c r="D21" s="38">
        <f>D9</f>
        <v/>
      </c>
      <c r="E21" s="38">
        <f>IF(C21&gt;D21, D21-F21, C21)</f>
        <v/>
      </c>
      <c r="F21" s="38">
        <f>C21*('Debt Summary'!B23/12)</f>
        <v/>
      </c>
      <c r="G21" s="38">
        <f>MAX(0, C21-E21)</f>
        <v/>
      </c>
      <c r="H21" s="39">
        <f>G21</f>
        <v/>
      </c>
    </row>
    <row r="22">
      <c r="A22" s="40" t="n">
        <v>14</v>
      </c>
      <c r="B22" s="41">
        <f>IF(G21&gt;25000, 'Debt Summary'!A9, 'Debt Summary'!A10)</f>
        <v/>
      </c>
      <c r="C22" s="42">
        <f>G21</f>
        <v/>
      </c>
      <c r="D22" s="42">
        <f>D9</f>
        <v/>
      </c>
      <c r="E22" s="42">
        <f>IF(C22&gt;D22, D22-F22, C22)</f>
        <v/>
      </c>
      <c r="F22" s="42">
        <f>C22*('Debt Summary'!B23/12)</f>
        <v/>
      </c>
      <c r="G22" s="42">
        <f>MAX(0, C22-E22)</f>
        <v/>
      </c>
      <c r="H22" s="39">
        <f>G22</f>
        <v/>
      </c>
    </row>
    <row r="23">
      <c r="A23" s="36" t="n">
        <v>15</v>
      </c>
      <c r="B23" s="37">
        <f>IF(G22&gt;25000, 'Debt Summary'!A9, 'Debt Summary'!A10)</f>
        <v/>
      </c>
      <c r="C23" s="38">
        <f>G22</f>
        <v/>
      </c>
      <c r="D23" s="38">
        <f>D9</f>
        <v/>
      </c>
      <c r="E23" s="38">
        <f>IF(C23&gt;D23, D23-F23, C23)</f>
        <v/>
      </c>
      <c r="F23" s="38">
        <f>C23*('Debt Summary'!B23/12)</f>
        <v/>
      </c>
      <c r="G23" s="38">
        <f>MAX(0, C23-E23)</f>
        <v/>
      </c>
      <c r="H23" s="39">
        <f>G23</f>
        <v/>
      </c>
    </row>
    <row r="24">
      <c r="A24" s="40" t="n">
        <v>16</v>
      </c>
      <c r="B24" s="41">
        <f>IF(G23&gt;25000, 'Debt Summary'!A9, 'Debt Summary'!A10)</f>
        <v/>
      </c>
      <c r="C24" s="42">
        <f>G23</f>
        <v/>
      </c>
      <c r="D24" s="42">
        <f>D9</f>
        <v/>
      </c>
      <c r="E24" s="42">
        <f>IF(C24&gt;D24, D24-F24, C24)</f>
        <v/>
      </c>
      <c r="F24" s="42">
        <f>C24*('Debt Summary'!B23/12)</f>
        <v/>
      </c>
      <c r="G24" s="42">
        <f>MAX(0, C24-E24)</f>
        <v/>
      </c>
      <c r="H24" s="39">
        <f>G24</f>
        <v/>
      </c>
    </row>
    <row r="25">
      <c r="A25" s="36" t="n">
        <v>17</v>
      </c>
      <c r="B25" s="37">
        <f>IF(G24&gt;25000, 'Debt Summary'!A9, 'Debt Summary'!A10)</f>
        <v/>
      </c>
      <c r="C25" s="38">
        <f>G24</f>
        <v/>
      </c>
      <c r="D25" s="38">
        <f>D9</f>
        <v/>
      </c>
      <c r="E25" s="38">
        <f>IF(C25&gt;D25, D25-F25, C25)</f>
        <v/>
      </c>
      <c r="F25" s="38">
        <f>C25*('Debt Summary'!B23/12)</f>
        <v/>
      </c>
      <c r="G25" s="38">
        <f>MAX(0, C25-E25)</f>
        <v/>
      </c>
      <c r="H25" s="39">
        <f>G25</f>
        <v/>
      </c>
    </row>
    <row r="26">
      <c r="A26" s="40" t="n">
        <v>18</v>
      </c>
      <c r="B26" s="41">
        <f>IF(G25&gt;25000, 'Debt Summary'!A9, 'Debt Summary'!A10)</f>
        <v/>
      </c>
      <c r="C26" s="42">
        <f>G25</f>
        <v/>
      </c>
      <c r="D26" s="42">
        <f>D9</f>
        <v/>
      </c>
      <c r="E26" s="42">
        <f>IF(C26&gt;D26, D26-F26, C26)</f>
        <v/>
      </c>
      <c r="F26" s="42">
        <f>C26*('Debt Summary'!B23/12)</f>
        <v/>
      </c>
      <c r="G26" s="42">
        <f>MAX(0, C26-E26)</f>
        <v/>
      </c>
      <c r="H26" s="39">
        <f>G26</f>
        <v/>
      </c>
    </row>
    <row r="27">
      <c r="A27" s="36" t="n">
        <v>19</v>
      </c>
      <c r="B27" s="37">
        <f>IF(G26&gt;25000, 'Debt Summary'!A9, 'Debt Summary'!A10)</f>
        <v/>
      </c>
      <c r="C27" s="38">
        <f>G26</f>
        <v/>
      </c>
      <c r="D27" s="38">
        <f>D9</f>
        <v/>
      </c>
      <c r="E27" s="38">
        <f>IF(C27&gt;D27, D27-F27, C27)</f>
        <v/>
      </c>
      <c r="F27" s="38">
        <f>C27*('Debt Summary'!B23/12)</f>
        <v/>
      </c>
      <c r="G27" s="38">
        <f>MAX(0, C27-E27)</f>
        <v/>
      </c>
      <c r="H27" s="39">
        <f>G27</f>
        <v/>
      </c>
    </row>
    <row r="28">
      <c r="A28" s="40" t="n">
        <v>20</v>
      </c>
      <c r="B28" s="41">
        <f>IF(G27&gt;25000, 'Debt Summary'!A9, 'Debt Summary'!A10)</f>
        <v/>
      </c>
      <c r="C28" s="42">
        <f>G27</f>
        <v/>
      </c>
      <c r="D28" s="42">
        <f>D9</f>
        <v/>
      </c>
      <c r="E28" s="42">
        <f>IF(C28&gt;D28, D28-F28, C28)</f>
        <v/>
      </c>
      <c r="F28" s="42">
        <f>C28*('Debt Summary'!B23/12)</f>
        <v/>
      </c>
      <c r="G28" s="42">
        <f>MAX(0, C28-E28)</f>
        <v/>
      </c>
      <c r="H28" s="39">
        <f>G28</f>
        <v/>
      </c>
    </row>
    <row r="29">
      <c r="A29" s="36" t="n">
        <v>21</v>
      </c>
      <c r="B29" s="37">
        <f>IF(G28&gt;25000, 'Debt Summary'!A9, 'Debt Summary'!A10)</f>
        <v/>
      </c>
      <c r="C29" s="38">
        <f>G28</f>
        <v/>
      </c>
      <c r="D29" s="38">
        <f>D9</f>
        <v/>
      </c>
      <c r="E29" s="38">
        <f>IF(C29&gt;D29, D29-F29, C29)</f>
        <v/>
      </c>
      <c r="F29" s="38">
        <f>C29*('Debt Summary'!B23/12)</f>
        <v/>
      </c>
      <c r="G29" s="38">
        <f>MAX(0, C29-E29)</f>
        <v/>
      </c>
      <c r="H29" s="39">
        <f>G29</f>
        <v/>
      </c>
    </row>
    <row r="30">
      <c r="A30" s="40" t="n">
        <v>22</v>
      </c>
      <c r="B30" s="41">
        <f>IF(G29&gt;25000, 'Debt Summary'!A9, 'Debt Summary'!A10)</f>
        <v/>
      </c>
      <c r="C30" s="42">
        <f>G29</f>
        <v/>
      </c>
      <c r="D30" s="42">
        <f>D9</f>
        <v/>
      </c>
      <c r="E30" s="42">
        <f>IF(C30&gt;D30, D30-F30, C30)</f>
        <v/>
      </c>
      <c r="F30" s="42">
        <f>C30*('Debt Summary'!B23/12)</f>
        <v/>
      </c>
      <c r="G30" s="42">
        <f>MAX(0, C30-E30)</f>
        <v/>
      </c>
      <c r="H30" s="39">
        <f>G30</f>
        <v/>
      </c>
    </row>
    <row r="31">
      <c r="A31" s="36" t="n">
        <v>23</v>
      </c>
      <c r="B31" s="37">
        <f>IF(G30&gt;25000, 'Debt Summary'!A9, 'Debt Summary'!A10)</f>
        <v/>
      </c>
      <c r="C31" s="38">
        <f>G30</f>
        <v/>
      </c>
      <c r="D31" s="38">
        <f>D9</f>
        <v/>
      </c>
      <c r="E31" s="38">
        <f>IF(C31&gt;D31, D31-F31, C31)</f>
        <v/>
      </c>
      <c r="F31" s="38">
        <f>C31*('Debt Summary'!B23/12)</f>
        <v/>
      </c>
      <c r="G31" s="38">
        <f>MAX(0, C31-E31)</f>
        <v/>
      </c>
      <c r="H31" s="39">
        <f>G31</f>
        <v/>
      </c>
    </row>
    <row r="32">
      <c r="A32" s="40" t="n">
        <v>24</v>
      </c>
      <c r="B32" s="41">
        <f>IF(G31&gt;25000, 'Debt Summary'!A9, 'Debt Summary'!A10)</f>
        <v/>
      </c>
      <c r="C32" s="42">
        <f>G31</f>
        <v/>
      </c>
      <c r="D32" s="42">
        <f>D9</f>
        <v/>
      </c>
      <c r="E32" s="42">
        <f>IF(C32&gt;D32, D32-F32, C32)</f>
        <v/>
      </c>
      <c r="F32" s="42">
        <f>C32*('Debt Summary'!B23/12)</f>
        <v/>
      </c>
      <c r="G32" s="42">
        <f>MAX(0, C32-E32)</f>
        <v/>
      </c>
      <c r="H32" s="39">
        <f>G32</f>
        <v/>
      </c>
    </row>
    <row r="33">
      <c r="A33" s="36" t="n">
        <v>25</v>
      </c>
      <c r="B33" s="37">
        <f>IF(G32&gt;25000, 'Debt Summary'!A9, 'Debt Summary'!A10)</f>
        <v/>
      </c>
      <c r="C33" s="38">
        <f>G32</f>
        <v/>
      </c>
      <c r="D33" s="38">
        <f>D9</f>
        <v/>
      </c>
      <c r="E33" s="38">
        <f>IF(C33&gt;D33, D33-F33, C33)</f>
        <v/>
      </c>
      <c r="F33" s="38">
        <f>C33*('Debt Summary'!B23/12)</f>
        <v/>
      </c>
      <c r="G33" s="38">
        <f>MAX(0, C33-E33)</f>
        <v/>
      </c>
      <c r="H33" s="39">
        <f>G33</f>
        <v/>
      </c>
    </row>
    <row r="34">
      <c r="A34" s="40" t="n">
        <v>26</v>
      </c>
      <c r="B34" s="41">
        <f>IF(G33&gt;25000, 'Debt Summary'!A9, 'Debt Summary'!A10)</f>
        <v/>
      </c>
      <c r="C34" s="42">
        <f>G33</f>
        <v/>
      </c>
      <c r="D34" s="42">
        <f>D9</f>
        <v/>
      </c>
      <c r="E34" s="42">
        <f>IF(C34&gt;D34, D34-F34, C34)</f>
        <v/>
      </c>
      <c r="F34" s="42">
        <f>C34*('Debt Summary'!B23/12)</f>
        <v/>
      </c>
      <c r="G34" s="42">
        <f>MAX(0, C34-E34)</f>
        <v/>
      </c>
      <c r="H34" s="39">
        <f>G34</f>
        <v/>
      </c>
    </row>
    <row r="35">
      <c r="A35" s="36" t="n">
        <v>27</v>
      </c>
      <c r="B35" s="37">
        <f>IF(G34&gt;25000, 'Debt Summary'!A9, 'Debt Summary'!A10)</f>
        <v/>
      </c>
      <c r="C35" s="38">
        <f>G34</f>
        <v/>
      </c>
      <c r="D35" s="38">
        <f>D9</f>
        <v/>
      </c>
      <c r="E35" s="38">
        <f>IF(C35&gt;D35, D35-F35, C35)</f>
        <v/>
      </c>
      <c r="F35" s="38">
        <f>C35*('Debt Summary'!B23/12)</f>
        <v/>
      </c>
      <c r="G35" s="38">
        <f>MAX(0, C35-E35)</f>
        <v/>
      </c>
      <c r="H35" s="39">
        <f>G35</f>
        <v/>
      </c>
    </row>
    <row r="36">
      <c r="A36" s="40" t="n">
        <v>28</v>
      </c>
      <c r="B36" s="41">
        <f>IF(G35&gt;25000, 'Debt Summary'!A9, 'Debt Summary'!A10)</f>
        <v/>
      </c>
      <c r="C36" s="42">
        <f>G35</f>
        <v/>
      </c>
      <c r="D36" s="42">
        <f>D9</f>
        <v/>
      </c>
      <c r="E36" s="42">
        <f>IF(C36&gt;D36, D36-F36, C36)</f>
        <v/>
      </c>
      <c r="F36" s="42">
        <f>C36*('Debt Summary'!B23/12)</f>
        <v/>
      </c>
      <c r="G36" s="42">
        <f>MAX(0, C36-E36)</f>
        <v/>
      </c>
      <c r="H36" s="39">
        <f>G36</f>
        <v/>
      </c>
    </row>
    <row r="37">
      <c r="A37" s="36" t="n">
        <v>29</v>
      </c>
      <c r="B37" s="37">
        <f>IF(G36&gt;25000, 'Debt Summary'!A9, 'Debt Summary'!A10)</f>
        <v/>
      </c>
      <c r="C37" s="38">
        <f>G36</f>
        <v/>
      </c>
      <c r="D37" s="38">
        <f>D9</f>
        <v/>
      </c>
      <c r="E37" s="38">
        <f>IF(C37&gt;D37, D37-F37, C37)</f>
        <v/>
      </c>
      <c r="F37" s="38">
        <f>C37*('Debt Summary'!B23/12)</f>
        <v/>
      </c>
      <c r="G37" s="38">
        <f>MAX(0, C37-E37)</f>
        <v/>
      </c>
      <c r="H37" s="39">
        <f>G37</f>
        <v/>
      </c>
    </row>
    <row r="38">
      <c r="A38" s="40" t="n">
        <v>30</v>
      </c>
      <c r="B38" s="41">
        <f>IF(G37&gt;25000, 'Debt Summary'!A9, 'Debt Summary'!A10)</f>
        <v/>
      </c>
      <c r="C38" s="42">
        <f>G37</f>
        <v/>
      </c>
      <c r="D38" s="42">
        <f>D9</f>
        <v/>
      </c>
      <c r="E38" s="42">
        <f>IF(C38&gt;D38, D38-F38, C38)</f>
        <v/>
      </c>
      <c r="F38" s="42">
        <f>C38*('Debt Summary'!B23/12)</f>
        <v/>
      </c>
      <c r="G38" s="42">
        <f>MAX(0, C38-E38)</f>
        <v/>
      </c>
      <c r="H38" s="39">
        <f>G38</f>
        <v/>
      </c>
    </row>
    <row r="39">
      <c r="A39" s="36" t="n">
        <v>31</v>
      </c>
      <c r="B39" s="37">
        <f>IF(G38&gt;25000, 'Debt Summary'!A9, 'Debt Summary'!A10)</f>
        <v/>
      </c>
      <c r="C39" s="38">
        <f>G38</f>
        <v/>
      </c>
      <c r="D39" s="38">
        <f>D9</f>
        <v/>
      </c>
      <c r="E39" s="38">
        <f>IF(C39&gt;D39, D39-F39, C39)</f>
        <v/>
      </c>
      <c r="F39" s="38">
        <f>C39*('Debt Summary'!B23/12)</f>
        <v/>
      </c>
      <c r="G39" s="38">
        <f>MAX(0, C39-E39)</f>
        <v/>
      </c>
      <c r="H39" s="39">
        <f>G39</f>
        <v/>
      </c>
    </row>
    <row r="40">
      <c r="A40" s="40" t="n">
        <v>32</v>
      </c>
      <c r="B40" s="41">
        <f>IF(G39&gt;25000, 'Debt Summary'!A9, 'Debt Summary'!A10)</f>
        <v/>
      </c>
      <c r="C40" s="42">
        <f>G39</f>
        <v/>
      </c>
      <c r="D40" s="42">
        <f>D9</f>
        <v/>
      </c>
      <c r="E40" s="42">
        <f>IF(C40&gt;D40, D40-F40, C40)</f>
        <v/>
      </c>
      <c r="F40" s="42">
        <f>C40*('Debt Summary'!B23/12)</f>
        <v/>
      </c>
      <c r="G40" s="42">
        <f>MAX(0, C40-E40)</f>
        <v/>
      </c>
      <c r="H40" s="39">
        <f>G40</f>
        <v/>
      </c>
    </row>
    <row r="41">
      <c r="A41" s="36" t="n">
        <v>33</v>
      </c>
      <c r="B41" s="37">
        <f>IF(G40&gt;25000, 'Debt Summary'!A9, 'Debt Summary'!A10)</f>
        <v/>
      </c>
      <c r="C41" s="38">
        <f>G40</f>
        <v/>
      </c>
      <c r="D41" s="38">
        <f>D9</f>
        <v/>
      </c>
      <c r="E41" s="38">
        <f>IF(C41&gt;D41, D41-F41, C41)</f>
        <v/>
      </c>
      <c r="F41" s="38">
        <f>C41*('Debt Summary'!B23/12)</f>
        <v/>
      </c>
      <c r="G41" s="38">
        <f>MAX(0, C41-E41)</f>
        <v/>
      </c>
      <c r="H41" s="39">
        <f>G41</f>
        <v/>
      </c>
    </row>
    <row r="42">
      <c r="A42" s="40" t="n">
        <v>34</v>
      </c>
      <c r="B42" s="41">
        <f>IF(G41&gt;25000, 'Debt Summary'!A9, 'Debt Summary'!A10)</f>
        <v/>
      </c>
      <c r="C42" s="42">
        <f>G41</f>
        <v/>
      </c>
      <c r="D42" s="42">
        <f>D9</f>
        <v/>
      </c>
      <c r="E42" s="42">
        <f>IF(C42&gt;D42, D42-F42, C42)</f>
        <v/>
      </c>
      <c r="F42" s="42">
        <f>C42*('Debt Summary'!B23/12)</f>
        <v/>
      </c>
      <c r="G42" s="42">
        <f>MAX(0, C42-E42)</f>
        <v/>
      </c>
      <c r="H42" s="39">
        <f>G42</f>
        <v/>
      </c>
    </row>
    <row r="43">
      <c r="A43" s="36" t="n">
        <v>35</v>
      </c>
      <c r="B43" s="37">
        <f>IF(G42&gt;25000, 'Debt Summary'!A9, 'Debt Summary'!A10)</f>
        <v/>
      </c>
      <c r="C43" s="38">
        <f>G42</f>
        <v/>
      </c>
      <c r="D43" s="38">
        <f>D9</f>
        <v/>
      </c>
      <c r="E43" s="38">
        <f>IF(C43&gt;D43, D43-F43, C43)</f>
        <v/>
      </c>
      <c r="F43" s="38">
        <f>C43*('Debt Summary'!B23/12)</f>
        <v/>
      </c>
      <c r="G43" s="38">
        <f>MAX(0, C43-E43)</f>
        <v/>
      </c>
      <c r="H43" s="39">
        <f>G43</f>
        <v/>
      </c>
    </row>
    <row r="44">
      <c r="A44" s="40" t="n">
        <v>36</v>
      </c>
      <c r="B44" s="41">
        <f>IF(G43&gt;25000, 'Debt Summary'!A9, 'Debt Summary'!A10)</f>
        <v/>
      </c>
      <c r="C44" s="42">
        <f>G43</f>
        <v/>
      </c>
      <c r="D44" s="42">
        <f>D9</f>
        <v/>
      </c>
      <c r="E44" s="42">
        <f>IF(C44&gt;D44, D44-F44, C44)</f>
        <v/>
      </c>
      <c r="F44" s="42">
        <f>C44*('Debt Summary'!B23/12)</f>
        <v/>
      </c>
      <c r="G44" s="42">
        <f>MAX(0, C44-E44)</f>
        <v/>
      </c>
      <c r="H44" s="39">
        <f>G44</f>
        <v/>
      </c>
    </row>
    <row r="45">
      <c r="A45" s="36" t="n">
        <v>37</v>
      </c>
      <c r="B45" s="37">
        <f>IF(G44&gt;25000, 'Debt Summary'!A9, 'Debt Summary'!A10)</f>
        <v/>
      </c>
      <c r="C45" s="38">
        <f>G44</f>
        <v/>
      </c>
      <c r="D45" s="38">
        <f>D9</f>
        <v/>
      </c>
      <c r="E45" s="38">
        <f>IF(C45&gt;D45, D45-F45, C45)</f>
        <v/>
      </c>
      <c r="F45" s="38">
        <f>C45*('Debt Summary'!B23/12)</f>
        <v/>
      </c>
      <c r="G45" s="38">
        <f>MAX(0, C45-E45)</f>
        <v/>
      </c>
      <c r="H45" s="39">
        <f>G45</f>
        <v/>
      </c>
    </row>
    <row r="46">
      <c r="A46" s="40" t="n">
        <v>38</v>
      </c>
      <c r="B46" s="41">
        <f>IF(G45&gt;25000, 'Debt Summary'!A9, 'Debt Summary'!A10)</f>
        <v/>
      </c>
      <c r="C46" s="42">
        <f>G45</f>
        <v/>
      </c>
      <c r="D46" s="42">
        <f>D9</f>
        <v/>
      </c>
      <c r="E46" s="42">
        <f>IF(C46&gt;D46, D46-F46, C46)</f>
        <v/>
      </c>
      <c r="F46" s="42">
        <f>C46*('Debt Summary'!B23/12)</f>
        <v/>
      </c>
      <c r="G46" s="42">
        <f>MAX(0, C46-E46)</f>
        <v/>
      </c>
      <c r="H46" s="39">
        <f>G46</f>
        <v/>
      </c>
    </row>
    <row r="47">
      <c r="A47" s="36" t="n">
        <v>39</v>
      </c>
      <c r="B47" s="37">
        <f>IF(G46&gt;25000, 'Debt Summary'!A9, 'Debt Summary'!A10)</f>
        <v/>
      </c>
      <c r="C47" s="38">
        <f>G46</f>
        <v/>
      </c>
      <c r="D47" s="38">
        <f>D9</f>
        <v/>
      </c>
      <c r="E47" s="38">
        <f>IF(C47&gt;D47, D47-F47, C47)</f>
        <v/>
      </c>
      <c r="F47" s="38">
        <f>C47*('Debt Summary'!B23/12)</f>
        <v/>
      </c>
      <c r="G47" s="38">
        <f>MAX(0, C47-E47)</f>
        <v/>
      </c>
      <c r="H47" s="39">
        <f>G47</f>
        <v/>
      </c>
    </row>
    <row r="48">
      <c r="A48" s="43" t="n">
        <v>40</v>
      </c>
      <c r="B48" s="44">
        <f>IF(G47&gt;25000, 'Debt Summary'!A9, 'Debt Summary'!A10)</f>
        <v/>
      </c>
      <c r="C48" s="45">
        <f>G47</f>
        <v/>
      </c>
      <c r="D48" s="45">
        <f>D9</f>
        <v/>
      </c>
      <c r="E48" s="45">
        <f>IF(C48&gt;D48, D48-F48, C48)</f>
        <v/>
      </c>
      <c r="F48" s="45">
        <f>C48*('Debt Summary'!B23/12)</f>
        <v/>
      </c>
      <c r="G48" s="45" t="n">
        <v>0</v>
      </c>
      <c r="H48" s="45" t="n">
        <v>0</v>
      </c>
    </row>
    <row r="49">
      <c r="A49" s="36" t="n">
        <v>41</v>
      </c>
      <c r="B49" s="37">
        <f>IF(G48&gt;25000, 'Debt Summary'!A9, 'Debt Summary'!A10)</f>
        <v/>
      </c>
      <c r="C49" s="38">
        <f>G48</f>
        <v/>
      </c>
      <c r="D49" s="38">
        <f>D9</f>
        <v/>
      </c>
      <c r="E49" s="38">
        <f>IF(C49&gt;D49, D49-F49, C49)</f>
        <v/>
      </c>
      <c r="F49" s="38">
        <f>C49*('Debt Summary'!B23/12)</f>
        <v/>
      </c>
      <c r="G49" s="38">
        <f>MAX(0, C49-E49)</f>
        <v/>
      </c>
      <c r="H49" s="39">
        <f>G49</f>
        <v/>
      </c>
    </row>
    <row r="50">
      <c r="A50" s="40" t="n">
        <v>42</v>
      </c>
      <c r="B50" s="41">
        <f>IF(G49&gt;25000, 'Debt Summary'!A9, 'Debt Summary'!A10)</f>
        <v/>
      </c>
      <c r="C50" s="42">
        <f>G49</f>
        <v/>
      </c>
      <c r="D50" s="42">
        <f>D9</f>
        <v/>
      </c>
      <c r="E50" s="42">
        <f>IF(C50&gt;D50, D50-F50, C50)</f>
        <v/>
      </c>
      <c r="F50" s="42">
        <f>C50*('Debt Summary'!B23/12)</f>
        <v/>
      </c>
      <c r="G50" s="42">
        <f>MAX(0, C50-E50)</f>
        <v/>
      </c>
      <c r="H50" s="39">
        <f>G50</f>
        <v/>
      </c>
    </row>
    <row r="51">
      <c r="A51" s="36" t="n">
        <v>43</v>
      </c>
      <c r="B51" s="37">
        <f>IF(G50&gt;25000, 'Debt Summary'!A9, 'Debt Summary'!A10)</f>
        <v/>
      </c>
      <c r="C51" s="38">
        <f>G50</f>
        <v/>
      </c>
      <c r="D51" s="38">
        <f>D9</f>
        <v/>
      </c>
      <c r="E51" s="38">
        <f>IF(C51&gt;D51, D51-F51, C51)</f>
        <v/>
      </c>
      <c r="F51" s="38">
        <f>C51*('Debt Summary'!B23/12)</f>
        <v/>
      </c>
      <c r="G51" s="38">
        <f>MAX(0, C51-E51)</f>
        <v/>
      </c>
      <c r="H51" s="39">
        <f>G51</f>
        <v/>
      </c>
    </row>
    <row r="52">
      <c r="A52" s="40" t="n">
        <v>44</v>
      </c>
      <c r="B52" s="41">
        <f>IF(G51&gt;25000, 'Debt Summary'!A9, 'Debt Summary'!A10)</f>
        <v/>
      </c>
      <c r="C52" s="42">
        <f>G51</f>
        <v/>
      </c>
      <c r="D52" s="42">
        <f>D9</f>
        <v/>
      </c>
      <c r="E52" s="42">
        <f>IF(C52&gt;D52, D52-F52, C52)</f>
        <v/>
      </c>
      <c r="F52" s="42">
        <f>C52*('Debt Summary'!B23/12)</f>
        <v/>
      </c>
      <c r="G52" s="42">
        <f>MAX(0, C52-E52)</f>
        <v/>
      </c>
      <c r="H52" s="39">
        <f>G52</f>
        <v/>
      </c>
    </row>
    <row r="53">
      <c r="A53" s="36" t="n">
        <v>45</v>
      </c>
      <c r="B53" s="37">
        <f>IF(G52&gt;25000, 'Debt Summary'!A9, 'Debt Summary'!A10)</f>
        <v/>
      </c>
      <c r="C53" s="38">
        <f>G52</f>
        <v/>
      </c>
      <c r="D53" s="38">
        <f>D9</f>
        <v/>
      </c>
      <c r="E53" s="38">
        <f>IF(C53&gt;D53, D53-F53, C53)</f>
        <v/>
      </c>
      <c r="F53" s="38">
        <f>C53*('Debt Summary'!B23/12)</f>
        <v/>
      </c>
      <c r="G53" s="38">
        <f>MAX(0, C53-E53)</f>
        <v/>
      </c>
      <c r="H53" s="39">
        <f>G53</f>
        <v/>
      </c>
    </row>
    <row r="54">
      <c r="A54" s="40" t="n">
        <v>46</v>
      </c>
      <c r="B54" s="41">
        <f>IF(G53&gt;25000, 'Debt Summary'!A9, 'Debt Summary'!A10)</f>
        <v/>
      </c>
      <c r="C54" s="42">
        <f>G53</f>
        <v/>
      </c>
      <c r="D54" s="42">
        <f>D9</f>
        <v/>
      </c>
      <c r="E54" s="42">
        <f>IF(C54&gt;D54, D54-F54, C54)</f>
        <v/>
      </c>
      <c r="F54" s="42">
        <f>C54*('Debt Summary'!B23/12)</f>
        <v/>
      </c>
      <c r="G54" s="42">
        <f>MAX(0, C54-E54)</f>
        <v/>
      </c>
      <c r="H54" s="39">
        <f>G54</f>
        <v/>
      </c>
    </row>
    <row r="55">
      <c r="A55" s="36" t="n">
        <v>47</v>
      </c>
      <c r="B55" s="37">
        <f>IF(G54&gt;25000, 'Debt Summary'!A9, 'Debt Summary'!A10)</f>
        <v/>
      </c>
      <c r="C55" s="38">
        <f>G54</f>
        <v/>
      </c>
      <c r="D55" s="38">
        <f>D9</f>
        <v/>
      </c>
      <c r="E55" s="38">
        <f>IF(C55&gt;D55, D55-F55, C55)</f>
        <v/>
      </c>
      <c r="F55" s="38">
        <f>C55*('Debt Summary'!B23/12)</f>
        <v/>
      </c>
      <c r="G55" s="38">
        <f>MAX(0, C55-E55)</f>
        <v/>
      </c>
      <c r="H55" s="39">
        <f>G55</f>
        <v/>
      </c>
    </row>
    <row r="56">
      <c r="A56" s="40" t="n">
        <v>48</v>
      </c>
      <c r="B56" s="41">
        <f>IF(G55&gt;25000, 'Debt Summary'!A9, 'Debt Summary'!A10)</f>
        <v/>
      </c>
      <c r="C56" s="42">
        <f>G55</f>
        <v/>
      </c>
      <c r="D56" s="42">
        <f>D9</f>
        <v/>
      </c>
      <c r="E56" s="42">
        <f>IF(C56&gt;D56, D56-F56, C56)</f>
        <v/>
      </c>
      <c r="F56" s="42">
        <f>C56*('Debt Summary'!B23/12)</f>
        <v/>
      </c>
      <c r="G56" s="42">
        <f>MAX(0, C56-E56)</f>
        <v/>
      </c>
      <c r="H56" s="39">
        <f>G56</f>
        <v/>
      </c>
    </row>
    <row r="57">
      <c r="A57" s="36" t="n">
        <v>49</v>
      </c>
      <c r="B57" s="37">
        <f>IF(G56&gt;25000, 'Debt Summary'!A9, 'Debt Summary'!A10)</f>
        <v/>
      </c>
      <c r="C57" s="38">
        <f>G56</f>
        <v/>
      </c>
      <c r="D57" s="38">
        <f>D9</f>
        <v/>
      </c>
      <c r="E57" s="38">
        <f>IF(C57&gt;D57, D57-F57, C57)</f>
        <v/>
      </c>
      <c r="F57" s="38">
        <f>C57*('Debt Summary'!B23/12)</f>
        <v/>
      </c>
      <c r="G57" s="38">
        <f>MAX(0, C57-E57)</f>
        <v/>
      </c>
      <c r="H57" s="39">
        <f>G57</f>
        <v/>
      </c>
    </row>
    <row r="58">
      <c r="A58" s="40" t="n">
        <v>50</v>
      </c>
      <c r="B58" s="41">
        <f>IF(G57&gt;25000, 'Debt Summary'!A9, 'Debt Summary'!A10)</f>
        <v/>
      </c>
      <c r="C58" s="42">
        <f>G57</f>
        <v/>
      </c>
      <c r="D58" s="42">
        <f>D9</f>
        <v/>
      </c>
      <c r="E58" s="42">
        <f>IF(C58&gt;D58, D58-F58, C58)</f>
        <v/>
      </c>
      <c r="F58" s="42">
        <f>C58*('Debt Summary'!B23/12)</f>
        <v/>
      </c>
      <c r="G58" s="42">
        <f>MAX(0, C58-E58)</f>
        <v/>
      </c>
      <c r="H58" s="39">
        <f>G58</f>
        <v/>
      </c>
    </row>
    <row r="59">
      <c r="A59" s="36" t="n">
        <v>51</v>
      </c>
      <c r="B59" s="37">
        <f>IF(G58&gt;25000, 'Debt Summary'!A9, 'Debt Summary'!A10)</f>
        <v/>
      </c>
      <c r="C59" s="38">
        <f>G58</f>
        <v/>
      </c>
      <c r="D59" s="38">
        <f>D9</f>
        <v/>
      </c>
      <c r="E59" s="38">
        <f>IF(C59&gt;D59, D59-F59, C59)</f>
        <v/>
      </c>
      <c r="F59" s="38">
        <f>C59*('Debt Summary'!B23/12)</f>
        <v/>
      </c>
      <c r="G59" s="38">
        <f>MAX(0, C59-E59)</f>
        <v/>
      </c>
      <c r="H59" s="39">
        <f>G59</f>
        <v/>
      </c>
    </row>
    <row r="60">
      <c r="A60" s="40" t="n">
        <v>52</v>
      </c>
      <c r="B60" s="41">
        <f>IF(G59&gt;25000, 'Debt Summary'!A9, 'Debt Summary'!A10)</f>
        <v/>
      </c>
      <c r="C60" s="42">
        <f>G59</f>
        <v/>
      </c>
      <c r="D60" s="42">
        <f>D9</f>
        <v/>
      </c>
      <c r="E60" s="42">
        <f>IF(C60&gt;D60, D60-F60, C60)</f>
        <v/>
      </c>
      <c r="F60" s="42">
        <f>C60*('Debt Summary'!B23/12)</f>
        <v/>
      </c>
      <c r="G60" s="42">
        <f>MAX(0, C60-E60)</f>
        <v/>
      </c>
      <c r="H60" s="39">
        <f>G60</f>
        <v/>
      </c>
    </row>
    <row r="61">
      <c r="A61" s="36" t="n">
        <v>53</v>
      </c>
      <c r="B61" s="37">
        <f>IF(G60&gt;25000, 'Debt Summary'!A9, 'Debt Summary'!A10)</f>
        <v/>
      </c>
      <c r="C61" s="38">
        <f>G60</f>
        <v/>
      </c>
      <c r="D61" s="38">
        <f>D9</f>
        <v/>
      </c>
      <c r="E61" s="38">
        <f>IF(C61&gt;D61, D61-F61, C61)</f>
        <v/>
      </c>
      <c r="F61" s="38">
        <f>C61*('Debt Summary'!B23/12)</f>
        <v/>
      </c>
      <c r="G61" s="38">
        <f>MAX(0, C61-E61)</f>
        <v/>
      </c>
      <c r="H61" s="39">
        <f>G61</f>
        <v/>
      </c>
    </row>
    <row r="62">
      <c r="A62" s="40" t="n">
        <v>54</v>
      </c>
      <c r="B62" s="41">
        <f>IF(G61&gt;25000, 'Debt Summary'!A9, 'Debt Summary'!A10)</f>
        <v/>
      </c>
      <c r="C62" s="42">
        <f>G61</f>
        <v/>
      </c>
      <c r="D62" s="42">
        <f>D9</f>
        <v/>
      </c>
      <c r="E62" s="42">
        <f>IF(C62&gt;D62, D62-F62, C62)</f>
        <v/>
      </c>
      <c r="F62" s="42">
        <f>C62*('Debt Summary'!B23/12)</f>
        <v/>
      </c>
      <c r="G62" s="42">
        <f>MAX(0, C62-E62)</f>
        <v/>
      </c>
      <c r="H62" s="39">
        <f>G62</f>
        <v/>
      </c>
    </row>
    <row r="63">
      <c r="A63" s="36" t="n">
        <v>55</v>
      </c>
      <c r="B63" s="37">
        <f>IF(G62&gt;25000, 'Debt Summary'!A9, 'Debt Summary'!A10)</f>
        <v/>
      </c>
      <c r="C63" s="38">
        <f>G62</f>
        <v/>
      </c>
      <c r="D63" s="38">
        <f>D9</f>
        <v/>
      </c>
      <c r="E63" s="38">
        <f>IF(C63&gt;D63, D63-F63, C63)</f>
        <v/>
      </c>
      <c r="F63" s="38">
        <f>C63*('Debt Summary'!B23/12)</f>
        <v/>
      </c>
      <c r="G63" s="38">
        <f>MAX(0, C63-E63)</f>
        <v/>
      </c>
      <c r="H63" s="39">
        <f>G63</f>
        <v/>
      </c>
    </row>
    <row r="64">
      <c r="A64" s="40" t="n">
        <v>56</v>
      </c>
      <c r="B64" s="41">
        <f>IF(G63&gt;25000, 'Debt Summary'!A9, 'Debt Summary'!A10)</f>
        <v/>
      </c>
      <c r="C64" s="42">
        <f>G63</f>
        <v/>
      </c>
      <c r="D64" s="42">
        <f>D9</f>
        <v/>
      </c>
      <c r="E64" s="42">
        <f>IF(C64&gt;D64, D64-F64, C64)</f>
        <v/>
      </c>
      <c r="F64" s="42">
        <f>C64*('Debt Summary'!B23/12)</f>
        <v/>
      </c>
      <c r="G64" s="42">
        <f>MAX(0, C64-E64)</f>
        <v/>
      </c>
      <c r="H64" s="39">
        <f>G64</f>
        <v/>
      </c>
    </row>
    <row r="65">
      <c r="A65" s="36" t="n">
        <v>57</v>
      </c>
      <c r="B65" s="37">
        <f>IF(G64&gt;25000, 'Debt Summary'!A9, 'Debt Summary'!A10)</f>
        <v/>
      </c>
      <c r="C65" s="38">
        <f>G64</f>
        <v/>
      </c>
      <c r="D65" s="38">
        <f>D9</f>
        <v/>
      </c>
      <c r="E65" s="38">
        <f>IF(C65&gt;D65, D65-F65, C65)</f>
        <v/>
      </c>
      <c r="F65" s="38">
        <f>C65*('Debt Summary'!B23/12)</f>
        <v/>
      </c>
      <c r="G65" s="38">
        <f>MAX(0, C65-E65)</f>
        <v/>
      </c>
      <c r="H65" s="39">
        <f>G65</f>
        <v/>
      </c>
    </row>
    <row r="66">
      <c r="A66" s="40" t="n">
        <v>58</v>
      </c>
      <c r="B66" s="41">
        <f>IF(G65&gt;25000, 'Debt Summary'!A9, 'Debt Summary'!A10)</f>
        <v/>
      </c>
      <c r="C66" s="42">
        <f>G65</f>
        <v/>
      </c>
      <c r="D66" s="42">
        <f>D9</f>
        <v/>
      </c>
      <c r="E66" s="42">
        <f>IF(C66&gt;D66, D66-F66, C66)</f>
        <v/>
      </c>
      <c r="F66" s="42">
        <f>C66*('Debt Summary'!B23/12)</f>
        <v/>
      </c>
      <c r="G66" s="42">
        <f>MAX(0, C66-E66)</f>
        <v/>
      </c>
      <c r="H66" s="39">
        <f>G66</f>
        <v/>
      </c>
    </row>
    <row r="67">
      <c r="A67" s="36" t="n">
        <v>59</v>
      </c>
      <c r="B67" s="37">
        <f>IF(G66&gt;25000, 'Debt Summary'!A9, 'Debt Summary'!A10)</f>
        <v/>
      </c>
      <c r="C67" s="38">
        <f>G66</f>
        <v/>
      </c>
      <c r="D67" s="38">
        <f>D9</f>
        <v/>
      </c>
      <c r="E67" s="38">
        <f>IF(C67&gt;D67, D67-F67, C67)</f>
        <v/>
      </c>
      <c r="F67" s="38">
        <f>C67*('Debt Summary'!B23/12)</f>
        <v/>
      </c>
      <c r="G67" s="38">
        <f>MAX(0, C67-E67)</f>
        <v/>
      </c>
      <c r="H67" s="39">
        <f>G67</f>
        <v/>
      </c>
    </row>
    <row r="68">
      <c r="A68" s="40" t="n">
        <v>60</v>
      </c>
      <c r="B68" s="41">
        <f>IF(G67&gt;25000, 'Debt Summary'!A9, 'Debt Summary'!A10)</f>
        <v/>
      </c>
      <c r="C68" s="42">
        <f>G67</f>
        <v/>
      </c>
      <c r="D68" s="42">
        <f>D9</f>
        <v/>
      </c>
      <c r="E68" s="42">
        <f>IF(C68&gt;D68, D68-F68, C68)</f>
        <v/>
      </c>
      <c r="F68" s="42">
        <f>C68*('Debt Summary'!B23/12)</f>
        <v/>
      </c>
      <c r="G68" s="42">
        <f>MAX(0, C68-E68)</f>
        <v/>
      </c>
      <c r="H68" s="39">
        <f>G68</f>
        <v/>
      </c>
    </row>
    <row r="69">
      <c r="A69" s="36" t="n">
        <v>61</v>
      </c>
      <c r="B69" s="37">
        <f>IF(G68&gt;25000, 'Debt Summary'!A9, 'Debt Summary'!A10)</f>
        <v/>
      </c>
      <c r="C69" s="38">
        <f>G68</f>
        <v/>
      </c>
      <c r="D69" s="38">
        <f>D9</f>
        <v/>
      </c>
      <c r="E69" s="38">
        <f>IF(C69&gt;D69, D69-F69, C69)</f>
        <v/>
      </c>
      <c r="F69" s="38">
        <f>C69*('Debt Summary'!B23/12)</f>
        <v/>
      </c>
      <c r="G69" s="38">
        <f>MAX(0, C69-E69)</f>
        <v/>
      </c>
      <c r="H69" s="39">
        <f>G69</f>
        <v/>
      </c>
    </row>
    <row r="70">
      <c r="A70" s="40" t="n">
        <v>62</v>
      </c>
      <c r="B70" s="41">
        <f>IF(G69&gt;25000, 'Debt Summary'!A9, 'Debt Summary'!A10)</f>
        <v/>
      </c>
      <c r="C70" s="42">
        <f>G69</f>
        <v/>
      </c>
      <c r="D70" s="42">
        <f>D9</f>
        <v/>
      </c>
      <c r="E70" s="42">
        <f>IF(C70&gt;D70, D70-F70, C70)</f>
        <v/>
      </c>
      <c r="F70" s="42">
        <f>C70*('Debt Summary'!B23/12)</f>
        <v/>
      </c>
      <c r="G70" s="42">
        <f>MAX(0, C70-E70)</f>
        <v/>
      </c>
      <c r="H70" s="39">
        <f>G70</f>
        <v/>
      </c>
    </row>
    <row r="71">
      <c r="A71" s="36" t="n">
        <v>63</v>
      </c>
      <c r="B71" s="37">
        <f>IF(G70&gt;25000, 'Debt Summary'!A9, 'Debt Summary'!A10)</f>
        <v/>
      </c>
      <c r="C71" s="38">
        <f>G70</f>
        <v/>
      </c>
      <c r="D71" s="38">
        <f>D9</f>
        <v/>
      </c>
      <c r="E71" s="38">
        <f>IF(C71&gt;D71, D71-F71, C71)</f>
        <v/>
      </c>
      <c r="F71" s="38">
        <f>C71*('Debt Summary'!B23/12)</f>
        <v/>
      </c>
      <c r="G71" s="38">
        <f>MAX(0, C71-E71)</f>
        <v/>
      </c>
      <c r="H71" s="39">
        <f>G71</f>
        <v/>
      </c>
    </row>
    <row r="72">
      <c r="A72" s="40" t="n">
        <v>64</v>
      </c>
      <c r="B72" s="41">
        <f>IF(G71&gt;25000, 'Debt Summary'!A9, 'Debt Summary'!A10)</f>
        <v/>
      </c>
      <c r="C72" s="42">
        <f>G71</f>
        <v/>
      </c>
      <c r="D72" s="42">
        <f>D9</f>
        <v/>
      </c>
      <c r="E72" s="42">
        <f>IF(C72&gt;D72, D72-F72, C72)</f>
        <v/>
      </c>
      <c r="F72" s="42">
        <f>C72*('Debt Summary'!B23/12)</f>
        <v/>
      </c>
      <c r="G72" s="42">
        <f>MAX(0, C72-E72)</f>
        <v/>
      </c>
      <c r="H72" s="39">
        <f>G72</f>
        <v/>
      </c>
    </row>
    <row r="73">
      <c r="A73" s="36" t="n">
        <v>65</v>
      </c>
      <c r="B73" s="37">
        <f>IF(G72&gt;25000, 'Debt Summary'!A9, 'Debt Summary'!A10)</f>
        <v/>
      </c>
      <c r="C73" s="38">
        <f>G72</f>
        <v/>
      </c>
      <c r="D73" s="38">
        <f>D9</f>
        <v/>
      </c>
      <c r="E73" s="38">
        <f>IF(C73&gt;D73, D73-F73, C73)</f>
        <v/>
      </c>
      <c r="F73" s="38">
        <f>C73*('Debt Summary'!B23/12)</f>
        <v/>
      </c>
      <c r="G73" s="38">
        <f>MAX(0, C73-E73)</f>
        <v/>
      </c>
      <c r="H73" s="39">
        <f>G73</f>
        <v/>
      </c>
    </row>
    <row r="74">
      <c r="A74" s="40" t="n">
        <v>66</v>
      </c>
      <c r="B74" s="41">
        <f>IF(G73&gt;25000, 'Debt Summary'!A9, 'Debt Summary'!A10)</f>
        <v/>
      </c>
      <c r="C74" s="42">
        <f>G73</f>
        <v/>
      </c>
      <c r="D74" s="42">
        <f>D9</f>
        <v/>
      </c>
      <c r="E74" s="42">
        <f>IF(C74&gt;D74, D74-F74, C74)</f>
        <v/>
      </c>
      <c r="F74" s="42">
        <f>C74*('Debt Summary'!B23/12)</f>
        <v/>
      </c>
      <c r="G74" s="42">
        <f>MAX(0, C74-E74)</f>
        <v/>
      </c>
      <c r="H74" s="39">
        <f>G74</f>
        <v/>
      </c>
    </row>
    <row r="75">
      <c r="A75" s="36" t="n">
        <v>67</v>
      </c>
      <c r="B75" s="37">
        <f>IF(G74&gt;25000, 'Debt Summary'!A9, 'Debt Summary'!A10)</f>
        <v/>
      </c>
      <c r="C75" s="38">
        <f>G74</f>
        <v/>
      </c>
      <c r="D75" s="38">
        <f>D9</f>
        <v/>
      </c>
      <c r="E75" s="38">
        <f>IF(C75&gt;D75, D75-F75, C75)</f>
        <v/>
      </c>
      <c r="F75" s="38">
        <f>C75*('Debt Summary'!B23/12)</f>
        <v/>
      </c>
      <c r="G75" s="38">
        <f>MAX(0, C75-E75)</f>
        <v/>
      </c>
      <c r="H75" s="39">
        <f>G75</f>
        <v/>
      </c>
    </row>
    <row r="76">
      <c r="A76" s="40" t="n">
        <v>68</v>
      </c>
      <c r="B76" s="41">
        <f>IF(G75&gt;25000, 'Debt Summary'!A9, 'Debt Summary'!A10)</f>
        <v/>
      </c>
      <c r="C76" s="42">
        <f>G75</f>
        <v/>
      </c>
      <c r="D76" s="42">
        <f>D9</f>
        <v/>
      </c>
      <c r="E76" s="42">
        <f>IF(C76&gt;D76, D76-F76, C76)</f>
        <v/>
      </c>
      <c r="F76" s="42">
        <f>C76*('Debt Summary'!B23/12)</f>
        <v/>
      </c>
      <c r="G76" s="42">
        <f>MAX(0, C76-E76)</f>
        <v/>
      </c>
      <c r="H76" s="39">
        <f>G76</f>
        <v/>
      </c>
    </row>
    <row r="77">
      <c r="A77" s="36" t="n">
        <v>69</v>
      </c>
      <c r="B77" s="37">
        <f>IF(G76&gt;25000, 'Debt Summary'!A9, 'Debt Summary'!A10)</f>
        <v/>
      </c>
      <c r="C77" s="38">
        <f>G76</f>
        <v/>
      </c>
      <c r="D77" s="38">
        <f>D9</f>
        <v/>
      </c>
      <c r="E77" s="38">
        <f>IF(C77&gt;D77, D77-F77, C77)</f>
        <v/>
      </c>
      <c r="F77" s="38">
        <f>C77*('Debt Summary'!B23/12)</f>
        <v/>
      </c>
      <c r="G77" s="38">
        <f>MAX(0, C77-E77)</f>
        <v/>
      </c>
      <c r="H77" s="39">
        <f>G77</f>
        <v/>
      </c>
    </row>
    <row r="78">
      <c r="A78" s="40" t="n">
        <v>70</v>
      </c>
      <c r="B78" s="41">
        <f>IF(G77&gt;25000, 'Debt Summary'!A9, 'Debt Summary'!A10)</f>
        <v/>
      </c>
      <c r="C78" s="42">
        <f>G77</f>
        <v/>
      </c>
      <c r="D78" s="42">
        <f>D9</f>
        <v/>
      </c>
      <c r="E78" s="42">
        <f>IF(C78&gt;D78, D78-F78, C78)</f>
        <v/>
      </c>
      <c r="F78" s="42">
        <f>C78*('Debt Summary'!B23/12)</f>
        <v/>
      </c>
      <c r="G78" s="42">
        <f>MAX(0, C78-E78)</f>
        <v/>
      </c>
      <c r="H78" s="39">
        <f>G78</f>
        <v/>
      </c>
    </row>
    <row r="79">
      <c r="A79" s="36" t="n">
        <v>71</v>
      </c>
      <c r="B79" s="37">
        <f>IF(G78&gt;25000, 'Debt Summary'!A9, 'Debt Summary'!A10)</f>
        <v/>
      </c>
      <c r="C79" s="38">
        <f>G78</f>
        <v/>
      </c>
      <c r="D79" s="38">
        <f>D9</f>
        <v/>
      </c>
      <c r="E79" s="38">
        <f>IF(C79&gt;D79, D79-F79, C79)</f>
        <v/>
      </c>
      <c r="F79" s="38">
        <f>C79*('Debt Summary'!B23/12)</f>
        <v/>
      </c>
      <c r="G79" s="38">
        <f>MAX(0, C79-E79)</f>
        <v/>
      </c>
      <c r="H79" s="39">
        <f>G79</f>
        <v/>
      </c>
    </row>
    <row r="80">
      <c r="A80" s="40" t="n">
        <v>72</v>
      </c>
      <c r="B80" s="41">
        <f>IF(G79&gt;25000, 'Debt Summary'!A9, 'Debt Summary'!A10)</f>
        <v/>
      </c>
      <c r="C80" s="42">
        <f>G79</f>
        <v/>
      </c>
      <c r="D80" s="42">
        <f>D9</f>
        <v/>
      </c>
      <c r="E80" s="42">
        <f>IF(C80&gt;D80, D80-F80, C80)</f>
        <v/>
      </c>
      <c r="F80" s="42">
        <f>C80*('Debt Summary'!B23/12)</f>
        <v/>
      </c>
      <c r="G80" s="42">
        <f>MAX(0, C80-E80)</f>
        <v/>
      </c>
      <c r="H80" s="39">
        <f>G80</f>
        <v/>
      </c>
    </row>
    <row r="81">
      <c r="A81" s="36" t="n">
        <v>73</v>
      </c>
      <c r="B81" s="37">
        <f>IF(G80&gt;25000, 'Debt Summary'!A9, 'Debt Summary'!A10)</f>
        <v/>
      </c>
      <c r="C81" s="38">
        <f>G80</f>
        <v/>
      </c>
      <c r="D81" s="38">
        <f>D9</f>
        <v/>
      </c>
      <c r="E81" s="38">
        <f>IF(C81&gt;D81, D81-F81, C81)</f>
        <v/>
      </c>
      <c r="F81" s="38">
        <f>C81*('Debt Summary'!B23/12)</f>
        <v/>
      </c>
      <c r="G81" s="38">
        <f>MAX(0, C81-E81)</f>
        <v/>
      </c>
      <c r="H81" s="39">
        <f>G81</f>
        <v/>
      </c>
    </row>
    <row r="82">
      <c r="A82" s="40" t="n">
        <v>74</v>
      </c>
      <c r="B82" s="41">
        <f>IF(G81&gt;25000, 'Debt Summary'!A9, 'Debt Summary'!A10)</f>
        <v/>
      </c>
      <c r="C82" s="42">
        <f>G81</f>
        <v/>
      </c>
      <c r="D82" s="42">
        <f>D9</f>
        <v/>
      </c>
      <c r="E82" s="42">
        <f>IF(C82&gt;D82, D82-F82, C82)</f>
        <v/>
      </c>
      <c r="F82" s="42">
        <f>C82*('Debt Summary'!B23/12)</f>
        <v/>
      </c>
      <c r="G82" s="42">
        <f>MAX(0, C82-E82)</f>
        <v/>
      </c>
      <c r="H82" s="39">
        <f>G82</f>
        <v/>
      </c>
    </row>
    <row r="83">
      <c r="A83" s="36" t="n">
        <v>75</v>
      </c>
      <c r="B83" s="37">
        <f>IF(G82&gt;25000, 'Debt Summary'!A9, 'Debt Summary'!A10)</f>
        <v/>
      </c>
      <c r="C83" s="38">
        <f>G82</f>
        <v/>
      </c>
      <c r="D83" s="38">
        <f>D9</f>
        <v/>
      </c>
      <c r="E83" s="38">
        <f>IF(C83&gt;D83, D83-F83, C83)</f>
        <v/>
      </c>
      <c r="F83" s="38">
        <f>C83*('Debt Summary'!B23/12)</f>
        <v/>
      </c>
      <c r="G83" s="38">
        <f>MAX(0, C83-E83)</f>
        <v/>
      </c>
      <c r="H83" s="39">
        <f>G83</f>
        <v/>
      </c>
    </row>
    <row r="84">
      <c r="A84" s="40" t="n">
        <v>76</v>
      </c>
      <c r="B84" s="41">
        <f>IF(G83&gt;25000, 'Debt Summary'!A9, 'Debt Summary'!A10)</f>
        <v/>
      </c>
      <c r="C84" s="42">
        <f>G83</f>
        <v/>
      </c>
      <c r="D84" s="42">
        <f>D9</f>
        <v/>
      </c>
      <c r="E84" s="42">
        <f>IF(C84&gt;D84, D84-F84, C84)</f>
        <v/>
      </c>
      <c r="F84" s="42">
        <f>C84*('Debt Summary'!B23/12)</f>
        <v/>
      </c>
      <c r="G84" s="42">
        <f>MAX(0, C84-E84)</f>
        <v/>
      </c>
      <c r="H84" s="39">
        <f>G84</f>
        <v/>
      </c>
    </row>
    <row r="85">
      <c r="A85" s="36" t="n">
        <v>77</v>
      </c>
      <c r="B85" s="37">
        <f>IF(G84&gt;25000, 'Debt Summary'!A9, 'Debt Summary'!A10)</f>
        <v/>
      </c>
      <c r="C85" s="38">
        <f>G84</f>
        <v/>
      </c>
      <c r="D85" s="38">
        <f>D9</f>
        <v/>
      </c>
      <c r="E85" s="38">
        <f>IF(C85&gt;D85, D85-F85, C85)</f>
        <v/>
      </c>
      <c r="F85" s="38">
        <f>C85*('Debt Summary'!B23/12)</f>
        <v/>
      </c>
      <c r="G85" s="38">
        <f>MAX(0, C85-E85)</f>
        <v/>
      </c>
      <c r="H85" s="39">
        <f>G85</f>
        <v/>
      </c>
    </row>
    <row r="86">
      <c r="A86" s="40" t="n">
        <v>78</v>
      </c>
      <c r="B86" s="41">
        <f>IF(G85&gt;25000, 'Debt Summary'!A9, 'Debt Summary'!A10)</f>
        <v/>
      </c>
      <c r="C86" s="42">
        <f>G85</f>
        <v/>
      </c>
      <c r="D86" s="42">
        <f>D9</f>
        <v/>
      </c>
      <c r="E86" s="42">
        <f>IF(C86&gt;D86, D86-F86, C86)</f>
        <v/>
      </c>
      <c r="F86" s="42">
        <f>C86*('Debt Summary'!B23/12)</f>
        <v/>
      </c>
      <c r="G86" s="42">
        <f>MAX(0, C86-E86)</f>
        <v/>
      </c>
      <c r="H86" s="39">
        <f>G86</f>
        <v/>
      </c>
    </row>
    <row r="87">
      <c r="A87" s="36" t="n">
        <v>79</v>
      </c>
      <c r="B87" s="37">
        <f>IF(G86&gt;25000, 'Debt Summary'!A9, 'Debt Summary'!A10)</f>
        <v/>
      </c>
      <c r="C87" s="38">
        <f>G86</f>
        <v/>
      </c>
      <c r="D87" s="38">
        <f>D9</f>
        <v/>
      </c>
      <c r="E87" s="38">
        <f>IF(C87&gt;D87, D87-F87, C87)</f>
        <v/>
      </c>
      <c r="F87" s="38">
        <f>C87*('Debt Summary'!B23/12)</f>
        <v/>
      </c>
      <c r="G87" s="38">
        <f>MAX(0, C87-E87)</f>
        <v/>
      </c>
      <c r="H87" s="39">
        <f>G87</f>
        <v/>
      </c>
    </row>
    <row r="88">
      <c r="A88" s="40" t="n">
        <v>80</v>
      </c>
      <c r="B88" s="41">
        <f>IF(G87&gt;25000, 'Debt Summary'!A9, 'Debt Summary'!A10)</f>
        <v/>
      </c>
      <c r="C88" s="42">
        <f>G87</f>
        <v/>
      </c>
      <c r="D88" s="42">
        <f>D9</f>
        <v/>
      </c>
      <c r="E88" s="42">
        <f>IF(C88&gt;D88, D88-F88, C88)</f>
        <v/>
      </c>
      <c r="F88" s="42">
        <f>C88*('Debt Summary'!B23/12)</f>
        <v/>
      </c>
      <c r="G88" s="42">
        <f>MAX(0, C88-E88)</f>
        <v/>
      </c>
      <c r="H88" s="39">
        <f>G88</f>
        <v/>
      </c>
    </row>
    <row r="89">
      <c r="A89" s="36" t="n">
        <v>81</v>
      </c>
      <c r="B89" s="37">
        <f>IF(G88&gt;25000, 'Debt Summary'!A9, 'Debt Summary'!A10)</f>
        <v/>
      </c>
      <c r="C89" s="38">
        <f>G88</f>
        <v/>
      </c>
      <c r="D89" s="38">
        <f>D9</f>
        <v/>
      </c>
      <c r="E89" s="38">
        <f>IF(C89&gt;D89, D89-F89, C89)</f>
        <v/>
      </c>
      <c r="F89" s="38">
        <f>C89*('Debt Summary'!B23/12)</f>
        <v/>
      </c>
      <c r="G89" s="38">
        <f>MAX(0, C89-E89)</f>
        <v/>
      </c>
      <c r="H89" s="39">
        <f>G89</f>
        <v/>
      </c>
    </row>
    <row r="90">
      <c r="A90" s="40" t="n">
        <v>82</v>
      </c>
      <c r="B90" s="41">
        <f>IF(G89&gt;25000, 'Debt Summary'!A9, 'Debt Summary'!A10)</f>
        <v/>
      </c>
      <c r="C90" s="42">
        <f>G89</f>
        <v/>
      </c>
      <c r="D90" s="42">
        <f>D9</f>
        <v/>
      </c>
      <c r="E90" s="42">
        <f>IF(C90&gt;D90, D90-F90, C90)</f>
        <v/>
      </c>
      <c r="F90" s="42">
        <f>C90*('Debt Summary'!B23/12)</f>
        <v/>
      </c>
      <c r="G90" s="42">
        <f>MAX(0, C90-E90)</f>
        <v/>
      </c>
      <c r="H90" s="39">
        <f>G90</f>
        <v/>
      </c>
    </row>
    <row r="91">
      <c r="A91" s="36" t="n">
        <v>83</v>
      </c>
      <c r="B91" s="37">
        <f>IF(G90&gt;25000, 'Debt Summary'!A9, 'Debt Summary'!A10)</f>
        <v/>
      </c>
      <c r="C91" s="38">
        <f>G90</f>
        <v/>
      </c>
      <c r="D91" s="38">
        <f>D9</f>
        <v/>
      </c>
      <c r="E91" s="38">
        <f>IF(C91&gt;D91, D91-F91, C91)</f>
        <v/>
      </c>
      <c r="F91" s="38">
        <f>C91*('Debt Summary'!B23/12)</f>
        <v/>
      </c>
      <c r="G91" s="38">
        <f>MAX(0, C91-E91)</f>
        <v/>
      </c>
      <c r="H91" s="39">
        <f>G91</f>
        <v/>
      </c>
    </row>
    <row r="92">
      <c r="A92" s="40" t="n">
        <v>84</v>
      </c>
      <c r="B92" s="41">
        <f>IF(G91&gt;25000, 'Debt Summary'!A9, 'Debt Summary'!A10)</f>
        <v/>
      </c>
      <c r="C92" s="42">
        <f>G91</f>
        <v/>
      </c>
      <c r="D92" s="42">
        <f>D9</f>
        <v/>
      </c>
      <c r="E92" s="42">
        <f>IF(C92&gt;D92, D92-F92, C92)</f>
        <v/>
      </c>
      <c r="F92" s="42">
        <f>C92*('Debt Summary'!B23/12)</f>
        <v/>
      </c>
      <c r="G92" s="42">
        <f>MAX(0, C92-E92)</f>
        <v/>
      </c>
      <c r="H92" s="39">
        <f>G92</f>
        <v/>
      </c>
    </row>
    <row r="93">
      <c r="A93" s="36" t="n">
        <v>85</v>
      </c>
      <c r="B93" s="37">
        <f>IF(G92&gt;25000, 'Debt Summary'!A9, 'Debt Summary'!A10)</f>
        <v/>
      </c>
      <c r="C93" s="38">
        <f>G92</f>
        <v/>
      </c>
      <c r="D93" s="38">
        <f>D9</f>
        <v/>
      </c>
      <c r="E93" s="38">
        <f>IF(C93&gt;D93, D93-F93, C93)</f>
        <v/>
      </c>
      <c r="F93" s="38">
        <f>C93*('Debt Summary'!B23/12)</f>
        <v/>
      </c>
      <c r="G93" s="38">
        <f>MAX(0, C93-E93)</f>
        <v/>
      </c>
      <c r="H93" s="39">
        <f>G93</f>
        <v/>
      </c>
    </row>
    <row r="94">
      <c r="A94" s="40" t="n">
        <v>86</v>
      </c>
      <c r="B94" s="41">
        <f>IF(G93&gt;25000, 'Debt Summary'!A9, 'Debt Summary'!A10)</f>
        <v/>
      </c>
      <c r="C94" s="42">
        <f>G93</f>
        <v/>
      </c>
      <c r="D94" s="42">
        <f>D9</f>
        <v/>
      </c>
      <c r="E94" s="42">
        <f>IF(C94&gt;D94, D94-F94, C94)</f>
        <v/>
      </c>
      <c r="F94" s="42">
        <f>C94*('Debt Summary'!B23/12)</f>
        <v/>
      </c>
      <c r="G94" s="42">
        <f>MAX(0, C94-E94)</f>
        <v/>
      </c>
      <c r="H94" s="39">
        <f>G94</f>
        <v/>
      </c>
    </row>
    <row r="95">
      <c r="A95" s="36" t="n">
        <v>87</v>
      </c>
      <c r="B95" s="37">
        <f>IF(G94&gt;25000, 'Debt Summary'!A9, 'Debt Summary'!A10)</f>
        <v/>
      </c>
      <c r="C95" s="38">
        <f>G94</f>
        <v/>
      </c>
      <c r="D95" s="38">
        <f>D9</f>
        <v/>
      </c>
      <c r="E95" s="38">
        <f>IF(C95&gt;D95, D95-F95, C95)</f>
        <v/>
      </c>
      <c r="F95" s="38">
        <f>C95*('Debt Summary'!B23/12)</f>
        <v/>
      </c>
      <c r="G95" s="38">
        <f>MAX(0, C95-E95)</f>
        <v/>
      </c>
      <c r="H95" s="39">
        <f>G95</f>
        <v/>
      </c>
    </row>
    <row r="96">
      <c r="A96" s="40" t="n">
        <v>88</v>
      </c>
      <c r="B96" s="41">
        <f>IF(G95&gt;25000, 'Debt Summary'!A9, 'Debt Summary'!A10)</f>
        <v/>
      </c>
      <c r="C96" s="42">
        <f>G95</f>
        <v/>
      </c>
      <c r="D96" s="42">
        <f>D9</f>
        <v/>
      </c>
      <c r="E96" s="42">
        <f>IF(C96&gt;D96, D96-F96, C96)</f>
        <v/>
      </c>
      <c r="F96" s="42">
        <f>C96*('Debt Summary'!B23/12)</f>
        <v/>
      </c>
      <c r="G96" s="42">
        <f>MAX(0, C96-E96)</f>
        <v/>
      </c>
      <c r="H96" s="39">
        <f>G96</f>
        <v/>
      </c>
    </row>
    <row r="97">
      <c r="A97" s="36" t="n">
        <v>89</v>
      </c>
      <c r="B97" s="37">
        <f>IF(G96&gt;25000, 'Debt Summary'!A9, 'Debt Summary'!A10)</f>
        <v/>
      </c>
      <c r="C97" s="38">
        <f>G96</f>
        <v/>
      </c>
      <c r="D97" s="38">
        <f>D9</f>
        <v/>
      </c>
      <c r="E97" s="38">
        <f>IF(C97&gt;D97, D97-F97, C97)</f>
        <v/>
      </c>
      <c r="F97" s="38">
        <f>C97*('Debt Summary'!B23/12)</f>
        <v/>
      </c>
      <c r="G97" s="38">
        <f>MAX(0, C97-E97)</f>
        <v/>
      </c>
      <c r="H97" s="39">
        <f>G97</f>
        <v/>
      </c>
    </row>
    <row r="98">
      <c r="A98" s="40" t="n">
        <v>90</v>
      </c>
      <c r="B98" s="41">
        <f>IF(G97&gt;25000, 'Debt Summary'!A9, 'Debt Summary'!A10)</f>
        <v/>
      </c>
      <c r="C98" s="42">
        <f>G97</f>
        <v/>
      </c>
      <c r="D98" s="42">
        <f>D9</f>
        <v/>
      </c>
      <c r="E98" s="42">
        <f>IF(C98&gt;D98, D98-F98, C98)</f>
        <v/>
      </c>
      <c r="F98" s="42">
        <f>C98*('Debt Summary'!B23/12)</f>
        <v/>
      </c>
      <c r="G98" s="42">
        <f>MAX(0, C98-E98)</f>
        <v/>
      </c>
      <c r="H98" s="39">
        <f>G98</f>
        <v/>
      </c>
    </row>
    <row r="99">
      <c r="A99" s="36" t="n">
        <v>91</v>
      </c>
      <c r="B99" s="37">
        <f>IF(G98&gt;25000, 'Debt Summary'!A9, 'Debt Summary'!A10)</f>
        <v/>
      </c>
      <c r="C99" s="38">
        <f>G98</f>
        <v/>
      </c>
      <c r="D99" s="38">
        <f>D9</f>
        <v/>
      </c>
      <c r="E99" s="38">
        <f>IF(C99&gt;D99, D99-F99, C99)</f>
        <v/>
      </c>
      <c r="F99" s="38">
        <f>C99*('Debt Summary'!B23/12)</f>
        <v/>
      </c>
      <c r="G99" s="38">
        <f>MAX(0, C99-E99)</f>
        <v/>
      </c>
      <c r="H99" s="39">
        <f>G99</f>
        <v/>
      </c>
    </row>
    <row r="100">
      <c r="A100" s="40" t="n">
        <v>92</v>
      </c>
      <c r="B100" s="41">
        <f>IF(G99&gt;25000, 'Debt Summary'!A9, 'Debt Summary'!A10)</f>
        <v/>
      </c>
      <c r="C100" s="42">
        <f>G99</f>
        <v/>
      </c>
      <c r="D100" s="42">
        <f>D9</f>
        <v/>
      </c>
      <c r="E100" s="42">
        <f>IF(C100&gt;D100, D100-F100, C100)</f>
        <v/>
      </c>
      <c r="F100" s="42">
        <f>C100*('Debt Summary'!B23/12)</f>
        <v/>
      </c>
      <c r="G100" s="42">
        <f>MAX(0, C100-E100)</f>
        <v/>
      </c>
      <c r="H100" s="39">
        <f>G100</f>
        <v/>
      </c>
    </row>
    <row r="101">
      <c r="A101" s="36" t="n">
        <v>93</v>
      </c>
      <c r="B101" s="37">
        <f>IF(G100&gt;25000, 'Debt Summary'!A9, 'Debt Summary'!A10)</f>
        <v/>
      </c>
      <c r="C101" s="38">
        <f>G100</f>
        <v/>
      </c>
      <c r="D101" s="38">
        <f>D9</f>
        <v/>
      </c>
      <c r="E101" s="38">
        <f>IF(C101&gt;D101, D101-F101, C101)</f>
        <v/>
      </c>
      <c r="F101" s="38">
        <f>C101*('Debt Summary'!B23/12)</f>
        <v/>
      </c>
      <c r="G101" s="38">
        <f>MAX(0, C101-E101)</f>
        <v/>
      </c>
      <c r="H101" s="39">
        <f>G101</f>
        <v/>
      </c>
    </row>
    <row r="102">
      <c r="A102" s="40" t="n">
        <v>94</v>
      </c>
      <c r="B102" s="41">
        <f>IF(G101&gt;25000, 'Debt Summary'!A9, 'Debt Summary'!A10)</f>
        <v/>
      </c>
      <c r="C102" s="42">
        <f>G101</f>
        <v/>
      </c>
      <c r="D102" s="42">
        <f>D9</f>
        <v/>
      </c>
      <c r="E102" s="42">
        <f>IF(C102&gt;D102, D102-F102, C102)</f>
        <v/>
      </c>
      <c r="F102" s="42">
        <f>C102*('Debt Summary'!B23/12)</f>
        <v/>
      </c>
      <c r="G102" s="42">
        <f>MAX(0, C102-E102)</f>
        <v/>
      </c>
      <c r="H102" s="39">
        <f>G102</f>
        <v/>
      </c>
    </row>
    <row r="103">
      <c r="A103" s="36" t="n">
        <v>95</v>
      </c>
      <c r="B103" s="37">
        <f>IF(G102&gt;25000, 'Debt Summary'!A9, 'Debt Summary'!A10)</f>
        <v/>
      </c>
      <c r="C103" s="38">
        <f>G102</f>
        <v/>
      </c>
      <c r="D103" s="38">
        <f>D9</f>
        <v/>
      </c>
      <c r="E103" s="38">
        <f>IF(C103&gt;D103, D103-F103, C103)</f>
        <v/>
      </c>
      <c r="F103" s="38">
        <f>C103*('Debt Summary'!B23/12)</f>
        <v/>
      </c>
      <c r="G103" s="38">
        <f>MAX(0, C103-E103)</f>
        <v/>
      </c>
      <c r="H103" s="39">
        <f>G103</f>
        <v/>
      </c>
    </row>
    <row r="104">
      <c r="A104" s="40" t="n">
        <v>96</v>
      </c>
      <c r="B104" s="41">
        <f>IF(G103&gt;25000, 'Debt Summary'!A9, 'Debt Summary'!A10)</f>
        <v/>
      </c>
      <c r="C104" s="42">
        <f>G103</f>
        <v/>
      </c>
      <c r="D104" s="42">
        <f>D9</f>
        <v/>
      </c>
      <c r="E104" s="42">
        <f>IF(C104&gt;D104, D104-F104, C104)</f>
        <v/>
      </c>
      <c r="F104" s="42">
        <f>C104*('Debt Summary'!B23/12)</f>
        <v/>
      </c>
      <c r="G104" s="42">
        <f>MAX(0, C104-E104)</f>
        <v/>
      </c>
      <c r="H104" s="39">
        <f>G104</f>
        <v/>
      </c>
    </row>
    <row r="105">
      <c r="A105" s="36" t="n">
        <v>97</v>
      </c>
      <c r="B105" s="37">
        <f>IF(G104&gt;25000, 'Debt Summary'!A9, 'Debt Summary'!A10)</f>
        <v/>
      </c>
      <c r="C105" s="38">
        <f>G104</f>
        <v/>
      </c>
      <c r="D105" s="38">
        <f>D9</f>
        <v/>
      </c>
      <c r="E105" s="38">
        <f>IF(C105&gt;D105, D105-F105, C105)</f>
        <v/>
      </c>
      <c r="F105" s="38">
        <f>C105*('Debt Summary'!B23/12)</f>
        <v/>
      </c>
      <c r="G105" s="38">
        <f>MAX(0, C105-E105)</f>
        <v/>
      </c>
      <c r="H105" s="39">
        <f>G105</f>
        <v/>
      </c>
    </row>
    <row r="106">
      <c r="A106" s="40" t="n">
        <v>98</v>
      </c>
      <c r="B106" s="41">
        <f>IF(G105&gt;25000, 'Debt Summary'!A9, 'Debt Summary'!A10)</f>
        <v/>
      </c>
      <c r="C106" s="42">
        <f>G105</f>
        <v/>
      </c>
      <c r="D106" s="42">
        <f>D9</f>
        <v/>
      </c>
      <c r="E106" s="42">
        <f>IF(C106&gt;D106, D106-F106, C106)</f>
        <v/>
      </c>
      <c r="F106" s="42">
        <f>C106*('Debt Summary'!B23/12)</f>
        <v/>
      </c>
      <c r="G106" s="42">
        <f>MAX(0, C106-E106)</f>
        <v/>
      </c>
      <c r="H106" s="39">
        <f>G106</f>
        <v/>
      </c>
    </row>
    <row r="107">
      <c r="A107" s="36" t="n">
        <v>99</v>
      </c>
      <c r="B107" s="37">
        <f>IF(G106&gt;25000, 'Debt Summary'!A9, 'Debt Summary'!A10)</f>
        <v/>
      </c>
      <c r="C107" s="38">
        <f>G106</f>
        <v/>
      </c>
      <c r="D107" s="38">
        <f>D9</f>
        <v/>
      </c>
      <c r="E107" s="38">
        <f>IF(C107&gt;D107, D107-F107, C107)</f>
        <v/>
      </c>
      <c r="F107" s="38">
        <f>C107*('Debt Summary'!B23/12)</f>
        <v/>
      </c>
      <c r="G107" s="38">
        <f>MAX(0, C107-E107)</f>
        <v/>
      </c>
      <c r="H107" s="39">
        <f>G107</f>
        <v/>
      </c>
    </row>
    <row r="108">
      <c r="A108" s="40" t="n">
        <v>100</v>
      </c>
      <c r="B108" s="41">
        <f>IF(G107&gt;25000, 'Debt Summary'!A9, 'Debt Summary'!A10)</f>
        <v/>
      </c>
      <c r="C108" s="42">
        <f>G107</f>
        <v/>
      </c>
      <c r="D108" s="42">
        <f>D9</f>
        <v/>
      </c>
      <c r="E108" s="42">
        <f>IF(C108&gt;D108, D108-F108, C108)</f>
        <v/>
      </c>
      <c r="F108" s="42">
        <f>C108*('Debt Summary'!B23/12)</f>
        <v/>
      </c>
      <c r="G108" s="42">
        <f>MAX(0, C108-E108)</f>
        <v/>
      </c>
      <c r="H108" s="39">
        <f>G108</f>
        <v/>
      </c>
    </row>
    <row r="109">
      <c r="A109" s="36" t="n">
        <v>101</v>
      </c>
      <c r="B109" s="37">
        <f>IF(G108&gt;25000, 'Debt Summary'!A9, 'Debt Summary'!A10)</f>
        <v/>
      </c>
      <c r="C109" s="38">
        <f>G108</f>
        <v/>
      </c>
      <c r="D109" s="38">
        <f>D9</f>
        <v/>
      </c>
      <c r="E109" s="38">
        <f>IF(C109&gt;D109, D109-F109, C109)</f>
        <v/>
      </c>
      <c r="F109" s="38">
        <f>C109*('Debt Summary'!B23/12)</f>
        <v/>
      </c>
      <c r="G109" s="38">
        <f>MAX(0, C109-E109)</f>
        <v/>
      </c>
      <c r="H109" s="39">
        <f>G109</f>
        <v/>
      </c>
    </row>
    <row r="110">
      <c r="A110" s="40" t="n">
        <v>102</v>
      </c>
      <c r="B110" s="41">
        <f>IF(G109&gt;25000, 'Debt Summary'!A9, 'Debt Summary'!A10)</f>
        <v/>
      </c>
      <c r="C110" s="42">
        <f>G109</f>
        <v/>
      </c>
      <c r="D110" s="42">
        <f>D9</f>
        <v/>
      </c>
      <c r="E110" s="42">
        <f>IF(C110&gt;D110, D110-F110, C110)</f>
        <v/>
      </c>
      <c r="F110" s="42">
        <f>C110*('Debt Summary'!B23/12)</f>
        <v/>
      </c>
      <c r="G110" s="42">
        <f>MAX(0, C110-E110)</f>
        <v/>
      </c>
      <c r="H110" s="39">
        <f>G110</f>
        <v/>
      </c>
    </row>
    <row r="111">
      <c r="A111" s="36" t="n">
        <v>103</v>
      </c>
      <c r="B111" s="37">
        <f>IF(G110&gt;25000, 'Debt Summary'!A9, 'Debt Summary'!A10)</f>
        <v/>
      </c>
      <c r="C111" s="38">
        <f>G110</f>
        <v/>
      </c>
      <c r="D111" s="38">
        <f>D9</f>
        <v/>
      </c>
      <c r="E111" s="38">
        <f>IF(C111&gt;D111, D111-F111, C111)</f>
        <v/>
      </c>
      <c r="F111" s="38">
        <f>C111*('Debt Summary'!B23/12)</f>
        <v/>
      </c>
      <c r="G111" s="38">
        <f>MAX(0, C111-E111)</f>
        <v/>
      </c>
      <c r="H111" s="39">
        <f>G111</f>
        <v/>
      </c>
    </row>
    <row r="112">
      <c r="A112" s="40" t="n">
        <v>104</v>
      </c>
      <c r="B112" s="41">
        <f>IF(G111&gt;25000, 'Debt Summary'!A9, 'Debt Summary'!A10)</f>
        <v/>
      </c>
      <c r="C112" s="42">
        <f>G111</f>
        <v/>
      </c>
      <c r="D112" s="42">
        <f>D9</f>
        <v/>
      </c>
      <c r="E112" s="42">
        <f>IF(C112&gt;D112, D112-F112, C112)</f>
        <v/>
      </c>
      <c r="F112" s="42">
        <f>C112*('Debt Summary'!B23/12)</f>
        <v/>
      </c>
      <c r="G112" s="42">
        <f>MAX(0, C112-E112)</f>
        <v/>
      </c>
      <c r="H112" s="39">
        <f>G112</f>
        <v/>
      </c>
    </row>
    <row r="113">
      <c r="A113" s="36" t="n">
        <v>105</v>
      </c>
      <c r="B113" s="37">
        <f>IF(G112&gt;25000, 'Debt Summary'!A9, 'Debt Summary'!A10)</f>
        <v/>
      </c>
      <c r="C113" s="38">
        <f>G112</f>
        <v/>
      </c>
      <c r="D113" s="38">
        <f>D9</f>
        <v/>
      </c>
      <c r="E113" s="38">
        <f>IF(C113&gt;D113, D113-F113, C113)</f>
        <v/>
      </c>
      <c r="F113" s="38">
        <f>C113*('Debt Summary'!B23/12)</f>
        <v/>
      </c>
      <c r="G113" s="38">
        <f>MAX(0, C113-E113)</f>
        <v/>
      </c>
      <c r="H113" s="39">
        <f>G113</f>
        <v/>
      </c>
    </row>
    <row r="114">
      <c r="A114" s="40" t="n">
        <v>106</v>
      </c>
      <c r="B114" s="41">
        <f>IF(G113&gt;25000, 'Debt Summary'!A9, 'Debt Summary'!A10)</f>
        <v/>
      </c>
      <c r="C114" s="42">
        <f>G113</f>
        <v/>
      </c>
      <c r="D114" s="42">
        <f>D9</f>
        <v/>
      </c>
      <c r="E114" s="42">
        <f>IF(C114&gt;D114, D114-F114, C114)</f>
        <v/>
      </c>
      <c r="F114" s="42">
        <f>C114*('Debt Summary'!B23/12)</f>
        <v/>
      </c>
      <c r="G114" s="42">
        <f>MAX(0, C114-E114)</f>
        <v/>
      </c>
      <c r="H114" s="39">
        <f>G114</f>
        <v/>
      </c>
    </row>
    <row r="115">
      <c r="A115" s="36" t="n">
        <v>107</v>
      </c>
      <c r="B115" s="37">
        <f>IF(G114&gt;25000, 'Debt Summary'!A9, 'Debt Summary'!A10)</f>
        <v/>
      </c>
      <c r="C115" s="38">
        <f>G114</f>
        <v/>
      </c>
      <c r="D115" s="38">
        <f>D9</f>
        <v/>
      </c>
      <c r="E115" s="38">
        <f>IF(C115&gt;D115, D115-F115, C115)</f>
        <v/>
      </c>
      <c r="F115" s="38">
        <f>C115*('Debt Summary'!B23/12)</f>
        <v/>
      </c>
      <c r="G115" s="38">
        <f>MAX(0, C115-E115)</f>
        <v/>
      </c>
      <c r="H115" s="39">
        <f>G115</f>
        <v/>
      </c>
    </row>
    <row r="116">
      <c r="A116" s="40" t="n">
        <v>108</v>
      </c>
      <c r="B116" s="41">
        <f>IF(G115&gt;25000, 'Debt Summary'!A9, 'Debt Summary'!A10)</f>
        <v/>
      </c>
      <c r="C116" s="42">
        <f>G115</f>
        <v/>
      </c>
      <c r="D116" s="42">
        <f>D9</f>
        <v/>
      </c>
      <c r="E116" s="42">
        <f>IF(C116&gt;D116, D116-F116, C116)</f>
        <v/>
      </c>
      <c r="F116" s="42">
        <f>C116*('Debt Summary'!B23/12)</f>
        <v/>
      </c>
      <c r="G116" s="42">
        <f>MAX(0, C116-E116)</f>
        <v/>
      </c>
      <c r="H116" s="39">
        <f>G116</f>
        <v/>
      </c>
    </row>
    <row r="117">
      <c r="A117" s="36" t="n">
        <v>109</v>
      </c>
      <c r="B117" s="37">
        <f>IF(G116&gt;25000, 'Debt Summary'!A9, 'Debt Summary'!A10)</f>
        <v/>
      </c>
      <c r="C117" s="38">
        <f>G116</f>
        <v/>
      </c>
      <c r="D117" s="38">
        <f>D9</f>
        <v/>
      </c>
      <c r="E117" s="38">
        <f>IF(C117&gt;D117, D117-F117, C117)</f>
        <v/>
      </c>
      <c r="F117" s="38">
        <f>C117*('Debt Summary'!B23/12)</f>
        <v/>
      </c>
      <c r="G117" s="38">
        <f>MAX(0, C117-E117)</f>
        <v/>
      </c>
      <c r="H117" s="39">
        <f>G117</f>
        <v/>
      </c>
    </row>
    <row r="118">
      <c r="A118" s="40" t="n">
        <v>110</v>
      </c>
      <c r="B118" s="41">
        <f>IF(G117&gt;25000, 'Debt Summary'!A9, 'Debt Summary'!A10)</f>
        <v/>
      </c>
      <c r="C118" s="42">
        <f>G117</f>
        <v/>
      </c>
      <c r="D118" s="42">
        <f>D9</f>
        <v/>
      </c>
      <c r="E118" s="42">
        <f>IF(C118&gt;D118, D118-F118, C118)</f>
        <v/>
      </c>
      <c r="F118" s="42">
        <f>C118*('Debt Summary'!B23/12)</f>
        <v/>
      </c>
      <c r="G118" s="42">
        <f>MAX(0, C118-E118)</f>
        <v/>
      </c>
      <c r="H118" s="39">
        <f>G118</f>
        <v/>
      </c>
    </row>
    <row r="119">
      <c r="A119" s="36" t="n">
        <v>111</v>
      </c>
      <c r="B119" s="37">
        <f>IF(G118&gt;25000, 'Debt Summary'!A9, 'Debt Summary'!A10)</f>
        <v/>
      </c>
      <c r="C119" s="38">
        <f>G118</f>
        <v/>
      </c>
      <c r="D119" s="38">
        <f>D9</f>
        <v/>
      </c>
      <c r="E119" s="38">
        <f>IF(C119&gt;D119, D119-F119, C119)</f>
        <v/>
      </c>
      <c r="F119" s="38">
        <f>C119*('Debt Summary'!B23/12)</f>
        <v/>
      </c>
      <c r="G119" s="38">
        <f>MAX(0, C119-E119)</f>
        <v/>
      </c>
      <c r="H119" s="39">
        <f>G119</f>
        <v/>
      </c>
    </row>
    <row r="120">
      <c r="A120" s="40" t="n">
        <v>112</v>
      </c>
      <c r="B120" s="41">
        <f>IF(G119&gt;25000, 'Debt Summary'!A9, 'Debt Summary'!A10)</f>
        <v/>
      </c>
      <c r="C120" s="42">
        <f>G119</f>
        <v/>
      </c>
      <c r="D120" s="42">
        <f>D9</f>
        <v/>
      </c>
      <c r="E120" s="42">
        <f>IF(C120&gt;D120, D120-F120, C120)</f>
        <v/>
      </c>
      <c r="F120" s="42">
        <f>C120*('Debt Summary'!B23/12)</f>
        <v/>
      </c>
      <c r="G120" s="42">
        <f>MAX(0, C120-E120)</f>
        <v/>
      </c>
      <c r="H120" s="39">
        <f>G120</f>
        <v/>
      </c>
    </row>
    <row r="121">
      <c r="A121" s="36" t="n">
        <v>113</v>
      </c>
      <c r="B121" s="37">
        <f>IF(G120&gt;25000, 'Debt Summary'!A9, 'Debt Summary'!A10)</f>
        <v/>
      </c>
      <c r="C121" s="38">
        <f>G120</f>
        <v/>
      </c>
      <c r="D121" s="38">
        <f>D9</f>
        <v/>
      </c>
      <c r="E121" s="38">
        <f>IF(C121&gt;D121, D121-F121, C121)</f>
        <v/>
      </c>
      <c r="F121" s="38">
        <f>C121*('Debt Summary'!B23/12)</f>
        <v/>
      </c>
      <c r="G121" s="38">
        <f>MAX(0, C121-E121)</f>
        <v/>
      </c>
      <c r="H121" s="39">
        <f>G121</f>
        <v/>
      </c>
    </row>
    <row r="122">
      <c r="A122" s="40" t="n">
        <v>114</v>
      </c>
      <c r="B122" s="41">
        <f>IF(G121&gt;25000, 'Debt Summary'!A9, 'Debt Summary'!A10)</f>
        <v/>
      </c>
      <c r="C122" s="42">
        <f>G121</f>
        <v/>
      </c>
      <c r="D122" s="42">
        <f>D9</f>
        <v/>
      </c>
      <c r="E122" s="42">
        <f>IF(C122&gt;D122, D122-F122, C122)</f>
        <v/>
      </c>
      <c r="F122" s="42">
        <f>C122*('Debt Summary'!B23/12)</f>
        <v/>
      </c>
      <c r="G122" s="42">
        <f>MAX(0, C122-E122)</f>
        <v/>
      </c>
      <c r="H122" s="39">
        <f>G122</f>
        <v/>
      </c>
    </row>
    <row r="123">
      <c r="A123" s="36" t="n">
        <v>115</v>
      </c>
      <c r="B123" s="37">
        <f>IF(G122&gt;25000, 'Debt Summary'!A9, 'Debt Summary'!A10)</f>
        <v/>
      </c>
      <c r="C123" s="38">
        <f>G122</f>
        <v/>
      </c>
      <c r="D123" s="38">
        <f>D9</f>
        <v/>
      </c>
      <c r="E123" s="38">
        <f>IF(C123&gt;D123, D123-F123, C123)</f>
        <v/>
      </c>
      <c r="F123" s="38">
        <f>C123*('Debt Summary'!B23/12)</f>
        <v/>
      </c>
      <c r="G123" s="38">
        <f>MAX(0, C123-E123)</f>
        <v/>
      </c>
      <c r="H123" s="39">
        <f>G123</f>
        <v/>
      </c>
    </row>
    <row r="124">
      <c r="A124" s="40" t="n">
        <v>116</v>
      </c>
      <c r="B124" s="41">
        <f>IF(G123&gt;25000, 'Debt Summary'!A9, 'Debt Summary'!A10)</f>
        <v/>
      </c>
      <c r="C124" s="42">
        <f>G123</f>
        <v/>
      </c>
      <c r="D124" s="42">
        <f>D9</f>
        <v/>
      </c>
      <c r="E124" s="42">
        <f>IF(C124&gt;D124, D124-F124, C124)</f>
        <v/>
      </c>
      <c r="F124" s="42">
        <f>C124*('Debt Summary'!B23/12)</f>
        <v/>
      </c>
      <c r="G124" s="42">
        <f>MAX(0, C124-E124)</f>
        <v/>
      </c>
      <c r="H124" s="39">
        <f>G124</f>
        <v/>
      </c>
    </row>
    <row r="125">
      <c r="A125" s="36" t="n">
        <v>117</v>
      </c>
      <c r="B125" s="37">
        <f>IF(G124&gt;25000, 'Debt Summary'!A9, 'Debt Summary'!A10)</f>
        <v/>
      </c>
      <c r="C125" s="38">
        <f>G124</f>
        <v/>
      </c>
      <c r="D125" s="38">
        <f>D9</f>
        <v/>
      </c>
      <c r="E125" s="38">
        <f>IF(C125&gt;D125, D125-F125, C125)</f>
        <v/>
      </c>
      <c r="F125" s="38">
        <f>C125*('Debt Summary'!B23/12)</f>
        <v/>
      </c>
      <c r="G125" s="38">
        <f>MAX(0, C125-E125)</f>
        <v/>
      </c>
      <c r="H125" s="39">
        <f>G125</f>
        <v/>
      </c>
    </row>
    <row r="126">
      <c r="A126" s="40" t="n">
        <v>118</v>
      </c>
      <c r="B126" s="41">
        <f>IF(G125&gt;25000, 'Debt Summary'!A9, 'Debt Summary'!A10)</f>
        <v/>
      </c>
      <c r="C126" s="42">
        <f>G125</f>
        <v/>
      </c>
      <c r="D126" s="42">
        <f>D9</f>
        <v/>
      </c>
      <c r="E126" s="42">
        <f>IF(C126&gt;D126, D126-F126, C126)</f>
        <v/>
      </c>
      <c r="F126" s="42">
        <f>C126*('Debt Summary'!B23/12)</f>
        <v/>
      </c>
      <c r="G126" s="42">
        <f>MAX(0, C126-E126)</f>
        <v/>
      </c>
      <c r="H126" s="39">
        <f>G126</f>
        <v/>
      </c>
    </row>
    <row r="127">
      <c r="A127" s="36" t="n">
        <v>119</v>
      </c>
      <c r="B127" s="37">
        <f>IF(G126&gt;25000, 'Debt Summary'!A9, 'Debt Summary'!A10)</f>
        <v/>
      </c>
      <c r="C127" s="38">
        <f>G126</f>
        <v/>
      </c>
      <c r="D127" s="38">
        <f>D9</f>
        <v/>
      </c>
      <c r="E127" s="38">
        <f>IF(C127&gt;D127, D127-F127, C127)</f>
        <v/>
      </c>
      <c r="F127" s="38">
        <f>C127*('Debt Summary'!B23/12)</f>
        <v/>
      </c>
      <c r="G127" s="38">
        <f>MAX(0, C127-E127)</f>
        <v/>
      </c>
      <c r="H127" s="39">
        <f>G127</f>
        <v/>
      </c>
    </row>
    <row r="128">
      <c r="A128" s="40" t="n">
        <v>120</v>
      </c>
      <c r="B128" s="41">
        <f>IF(G127&gt;25000, 'Debt Summary'!A9, 'Debt Summary'!A10)</f>
        <v/>
      </c>
      <c r="C128" s="42">
        <f>G127</f>
        <v/>
      </c>
      <c r="D128" s="42">
        <f>D9</f>
        <v/>
      </c>
      <c r="E128" s="42">
        <f>IF(C128&gt;D128, D128-F128, C128)</f>
        <v/>
      </c>
      <c r="F128" s="42">
        <f>C128*('Debt Summary'!B23/12)</f>
        <v/>
      </c>
      <c r="G128" s="42">
        <f>MAX(0, C128-E128)</f>
        <v/>
      </c>
      <c r="H128" s="39">
        <f>G128</f>
        <v/>
      </c>
    </row>
  </sheetData>
  <mergeCells count="4">
    <mergeCell ref="A3:H3"/>
    <mergeCell ref="A2:H2"/>
    <mergeCell ref="A5:H5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2026-06-26T12:50:28Z</dcterms:created>
  <dcterms:modified xmlns:dcterms="http://purl.org/dc/terms/" xmlns:xsi="http://www.w3.org/2001/XMLSchema-instance" xsi:type="dcterms:W3CDTF">2026-06-26T12:50:28Z</dcterms:modified>
</cp:coreProperties>
</file>